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drawings/drawing15.xml" ContentType="application/vnd.openxmlformats-officedocument.drawing+xml"/>
  <Override PartName="/xl/tables/table17.xml" ContentType="application/vnd.openxmlformats-officedocument.spreadsheetml.table+xml"/>
  <Override PartName="/xl/drawings/drawing16.xml" ContentType="application/vnd.openxmlformats-officedocument.drawing+xml"/>
  <Override PartName="/xl/tables/table18.xml" ContentType="application/vnd.openxmlformats-officedocument.spreadsheetml.table+xml"/>
  <Override PartName="/xl/drawings/drawing17.xml" ContentType="application/vnd.openxmlformats-officedocument.drawing+xml"/>
  <Override PartName="/xl/tables/table19.xml" ContentType="application/vnd.openxmlformats-officedocument.spreadsheetml.table+xml"/>
  <Override PartName="/xl/drawings/drawing18.xml" ContentType="application/vnd.openxmlformats-officedocument.drawing+xml"/>
  <Override PartName="/xl/tables/table20.xml" ContentType="application/vnd.openxmlformats-officedocument.spreadsheetml.table+xml"/>
  <Override PartName="/xl/drawings/drawing19.xml" ContentType="application/vnd.openxmlformats-officedocument.drawing+xml"/>
  <Override PartName="/xl/tables/table21.xml" ContentType="application/vnd.openxmlformats-officedocument.spreadsheetml.table+xml"/>
  <Override PartName="/xl/drawings/drawing20.xml" ContentType="application/vnd.openxmlformats-officedocument.drawing+xml"/>
  <Override PartName="/xl/tables/table22.xml" ContentType="application/vnd.openxmlformats-officedocument.spreadsheetml.table+xml"/>
  <Override PartName="/xl/drawings/drawing21.xml" ContentType="application/vnd.openxmlformats-officedocument.drawing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mando.herrera\AppData\Local\Microsoft\Windows\INetCache\Content.Outlook\TCI6KX9I\"/>
    </mc:Choice>
  </mc:AlternateContent>
  <bookViews>
    <workbookView xWindow="0" yWindow="0" windowWidth="6495" windowHeight="8475" tabRatio="999" activeTab="4"/>
  </bookViews>
  <sheets>
    <sheet name="Anexo 01" sheetId="1" r:id="rId1"/>
    <sheet name="Anexo 05" sheetId="15" r:id="rId2"/>
    <sheet name="Anexo 06" sheetId="43" r:id="rId3"/>
    <sheet name="Anexo 06a" sheetId="44" r:id="rId4"/>
    <sheet name="Anexo 06b" sheetId="45" r:id="rId5"/>
    <sheet name="Anexo 07" sheetId="22" r:id="rId6"/>
    <sheet name="Anexo 07a" sheetId="23" r:id="rId7"/>
    <sheet name="Anexo 07b" sheetId="24" r:id="rId8"/>
    <sheet name="Anexo 07c" sheetId="25" r:id="rId9"/>
    <sheet name="Anexo 07d" sheetId="28" r:id="rId10"/>
    <sheet name="Anexo 07e" sheetId="27" r:id="rId11"/>
    <sheet name="Anexo 07f" sheetId="26" r:id="rId12"/>
    <sheet name="Anexo 08" sheetId="29" r:id="rId13"/>
    <sheet name="Anexo 09" sheetId="34" r:id="rId14"/>
    <sheet name="Anexo 10" sheetId="36" r:id="rId15"/>
    <sheet name="Anexo 11" sheetId="30" r:id="rId16"/>
    <sheet name="Anexo 12" sheetId="31" r:id="rId17"/>
    <sheet name="Anexo 12a" sheetId="47" r:id="rId18"/>
    <sheet name="Anexo 13" sheetId="38" r:id="rId19"/>
    <sheet name="Anexo 14" sheetId="37" r:id="rId20"/>
    <sheet name="Anexo 16" sheetId="42" r:id="rId21"/>
  </sheets>
  <externalReferences>
    <externalReference r:id="rId22"/>
    <externalReference r:id="rId23"/>
    <externalReference r:id="rId24"/>
    <externalReference r:id="rId25"/>
  </externalReferences>
  <definedNames>
    <definedName name="C_TipoSujeto" localSheetId="2">#REF!</definedName>
    <definedName name="C_TipoSujeto" localSheetId="3">#REF!</definedName>
    <definedName name="C_TipoSujeto" localSheetId="4">#REF!</definedName>
    <definedName name="C_TipoSujeto" localSheetId="14">[1]Catalogos!$A$2:$A$7</definedName>
    <definedName name="C_TipoSujeto" localSheetId="17">#REF!</definedName>
    <definedName name="C_TipoSujeto" localSheetId="18">[2]Catalogos!$A$2:$A$7</definedName>
    <definedName name="C_TipoSujeto" localSheetId="19">[2]Catalogos!$A$2:$A$7</definedName>
    <definedName name="C_TipoSujeto" localSheetId="20">[2]Catalogos!$A$2:$A$7</definedName>
    <definedName name="C_TipoSujeto">#REF!</definedName>
    <definedName name="CatAudit">[3]CatAudExt!$A$1:$D$115</definedName>
    <definedName name="CatEdoFinan">[4]CatEdoFin!$A$2:$C$21</definedName>
    <definedName name="CatEnte" localSheetId="2">#REF!</definedName>
    <definedName name="CatEnte" localSheetId="3">#REF!</definedName>
    <definedName name="CatEnte" localSheetId="4">#REF!</definedName>
    <definedName name="CatEnte" localSheetId="14">[1]CatEntes!$A$1:$G$333</definedName>
    <definedName name="CatEnte" localSheetId="17">#REF!</definedName>
    <definedName name="CatEnte" localSheetId="18">[2]CatEntes!$A$1:$G$333</definedName>
    <definedName name="CatEnte" localSheetId="19">[2]CatEntes!$A$1:$G$333</definedName>
    <definedName name="CatEnte" localSheetId="20">[2]CatEntes!$A$1:$G$333</definedName>
    <definedName name="CatEnte">#REF!</definedName>
    <definedName name="CatRubros">[4]Concepto!$A$5:$X$588</definedName>
    <definedName name="MiLogo" localSheetId="2">#REF!</definedName>
    <definedName name="MiLogo" localSheetId="3">#REF!</definedName>
    <definedName name="MiLogo" localSheetId="4">#REF!</definedName>
    <definedName name="MiLogo" localSheetId="14">[1]Datos!$A$1</definedName>
    <definedName name="MiLogo" localSheetId="17">#REF!</definedName>
    <definedName name="MiLogo" localSheetId="18">[2]Datos!$A$1</definedName>
    <definedName name="MiLogo" localSheetId="19">[2]Datos!$A$1</definedName>
    <definedName name="MiLogo" localSheetId="20">[2]Datos!$A$1</definedName>
    <definedName name="MiLogo">#REF!</definedName>
    <definedName name="_xlnm.Print_Titles" localSheetId="0">'Anexo 01'!$1:$10</definedName>
    <definedName name="_xlnm.Print_Titles" localSheetId="1">'Anexo 05'!$1:$10</definedName>
    <definedName name="_xlnm.Print_Titles" localSheetId="2">'Anexo 06'!$1:$10</definedName>
    <definedName name="_xlnm.Print_Titles" localSheetId="3">'Anexo 06a'!$1:$10</definedName>
    <definedName name="_xlnm.Print_Titles" localSheetId="4">'Anexo 06b'!$1:$10</definedName>
    <definedName name="_xlnm.Print_Titles" localSheetId="5">'Anexo 07'!$1:$10</definedName>
    <definedName name="_xlnm.Print_Titles" localSheetId="6">'Anexo 07a'!$1:$10</definedName>
    <definedName name="_xlnm.Print_Titles" localSheetId="7">'Anexo 07b'!$1:$10</definedName>
    <definedName name="_xlnm.Print_Titles" localSheetId="8">'Anexo 07c'!$1:$10</definedName>
    <definedName name="_xlnm.Print_Titles" localSheetId="9">'Anexo 07d'!$1:$10</definedName>
    <definedName name="_xlnm.Print_Titles" localSheetId="10">'Anexo 07e'!$1:$10</definedName>
    <definedName name="_xlnm.Print_Titles" localSheetId="11">'Anexo 07f'!$1:$10</definedName>
    <definedName name="_xlnm.Print_Titles" localSheetId="12">'Anexo 08'!$1:$8</definedName>
    <definedName name="_xlnm.Print_Titles" localSheetId="13">'Anexo 09'!$1:$11</definedName>
    <definedName name="_xlnm.Print_Titles" localSheetId="14">'Anexo 10'!$1:$11</definedName>
    <definedName name="_xlnm.Print_Titles" localSheetId="15">'Anexo 11'!$1:$8</definedName>
    <definedName name="_xlnm.Print_Titles" localSheetId="16">'Anexo 12'!$1:$8</definedName>
    <definedName name="_xlnm.Print_Titles" localSheetId="17">'Anexo 12a'!$1:$8</definedName>
    <definedName name="_xlnm.Print_Titles" localSheetId="18">'Anexo 13'!$1:$10</definedName>
    <definedName name="_xlnm.Print_Titles" localSheetId="19">'Anexo 14'!$1:$10</definedName>
    <definedName name="_xlnm.Print_Titles" localSheetId="20">'Anexo 16'!$1:$11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47" l="1"/>
  <c r="C49" i="47"/>
  <c r="B48" i="47"/>
  <c r="A48" i="47"/>
  <c r="B47" i="47"/>
  <c r="A47" i="47"/>
  <c r="B46" i="47"/>
  <c r="A46" i="47"/>
  <c r="B45" i="47"/>
  <c r="A45" i="47"/>
  <c r="B44" i="47"/>
  <c r="A44" i="47"/>
  <c r="B43" i="47"/>
  <c r="A43" i="47"/>
  <c r="B42" i="47"/>
  <c r="A42" i="47"/>
  <c r="B41" i="47"/>
  <c r="A41" i="47"/>
  <c r="B40" i="47"/>
  <c r="A40" i="47"/>
  <c r="B39" i="47"/>
  <c r="A39" i="47"/>
  <c r="B38" i="47"/>
  <c r="A38" i="47"/>
  <c r="B37" i="47"/>
  <c r="A37" i="47"/>
  <c r="B36" i="47"/>
  <c r="A36" i="47"/>
  <c r="B35" i="47"/>
  <c r="A35" i="47"/>
  <c r="B34" i="47"/>
  <c r="A34" i="47"/>
  <c r="B33" i="47"/>
  <c r="A33" i="47"/>
  <c r="B32" i="47"/>
  <c r="A32" i="47"/>
  <c r="B31" i="47"/>
  <c r="A31" i="47"/>
  <c r="B30" i="47"/>
  <c r="A30" i="47"/>
  <c r="B29" i="47"/>
  <c r="A29" i="47"/>
  <c r="B28" i="47"/>
  <c r="A28" i="47"/>
  <c r="B27" i="47"/>
  <c r="A27" i="47"/>
  <c r="B26" i="47"/>
  <c r="A26" i="47"/>
  <c r="B25" i="47"/>
  <c r="A25" i="47"/>
  <c r="B24" i="47"/>
  <c r="A24" i="47"/>
  <c r="B23" i="47"/>
  <c r="A23" i="47"/>
  <c r="B22" i="47"/>
  <c r="A22" i="47"/>
  <c r="B21" i="47"/>
  <c r="A21" i="47"/>
  <c r="B20" i="47"/>
  <c r="A20" i="47"/>
  <c r="B19" i="47"/>
  <c r="A19" i="47"/>
  <c r="B18" i="47"/>
  <c r="A18" i="47"/>
  <c r="B17" i="47"/>
  <c r="A17" i="47"/>
  <c r="B16" i="47"/>
  <c r="A16" i="47"/>
  <c r="B15" i="47"/>
  <c r="A15" i="47"/>
  <c r="B14" i="47"/>
  <c r="A14" i="47"/>
  <c r="B13" i="47"/>
  <c r="A13" i="47"/>
  <c r="B12" i="47"/>
  <c r="A12" i="47"/>
  <c r="B11" i="47"/>
  <c r="A11" i="47"/>
  <c r="B10" i="47"/>
  <c r="A10" i="47"/>
  <c r="K35" i="45"/>
  <c r="I35" i="45"/>
  <c r="C35" i="45"/>
  <c r="B34" i="45"/>
  <c r="A34" i="45"/>
  <c r="B33" i="45"/>
  <c r="A33" i="45"/>
  <c r="B32" i="45"/>
  <c r="A32" i="45"/>
  <c r="B31" i="45"/>
  <c r="A31" i="45"/>
  <c r="B30" i="45"/>
  <c r="A30" i="45"/>
  <c r="B29" i="45"/>
  <c r="A29" i="45"/>
  <c r="B28" i="45"/>
  <c r="A28" i="45"/>
  <c r="B27" i="45"/>
  <c r="A27" i="45"/>
  <c r="B26" i="45"/>
  <c r="A26" i="45"/>
  <c r="B25" i="45"/>
  <c r="A25" i="45"/>
  <c r="B24" i="45"/>
  <c r="A24" i="45"/>
  <c r="B23" i="45"/>
  <c r="A23" i="45"/>
  <c r="B22" i="45"/>
  <c r="A22" i="45"/>
  <c r="B21" i="45"/>
  <c r="A21" i="45"/>
  <c r="B20" i="45"/>
  <c r="A20" i="45"/>
  <c r="B19" i="45"/>
  <c r="A19" i="45"/>
  <c r="B18" i="45"/>
  <c r="A18" i="45"/>
  <c r="B17" i="45"/>
  <c r="A17" i="45"/>
  <c r="B16" i="45"/>
  <c r="A16" i="45"/>
  <c r="B15" i="45"/>
  <c r="A15" i="45"/>
  <c r="B14" i="45"/>
  <c r="A14" i="45"/>
  <c r="B13" i="45"/>
  <c r="A13" i="45"/>
  <c r="B12" i="45"/>
  <c r="A12" i="45"/>
  <c r="B11" i="45"/>
  <c r="A11" i="45"/>
  <c r="K35" i="44"/>
  <c r="I35" i="44"/>
  <c r="C35" i="44"/>
  <c r="B34" i="44"/>
  <c r="A34" i="44"/>
  <c r="B33" i="44"/>
  <c r="A33" i="44"/>
  <c r="B32" i="44"/>
  <c r="A32" i="44"/>
  <c r="B31" i="44"/>
  <c r="A31" i="44"/>
  <c r="B30" i="44"/>
  <c r="A30" i="44"/>
  <c r="B29" i="44"/>
  <c r="A29" i="44"/>
  <c r="B28" i="44"/>
  <c r="A28" i="44"/>
  <c r="B27" i="44"/>
  <c r="A27" i="44"/>
  <c r="B26" i="44"/>
  <c r="A26" i="44"/>
  <c r="B25" i="44"/>
  <c r="A25" i="44"/>
  <c r="B24" i="44"/>
  <c r="A24" i="44"/>
  <c r="B23" i="44"/>
  <c r="A23" i="44"/>
  <c r="B22" i="44"/>
  <c r="A22" i="44"/>
  <c r="B21" i="44"/>
  <c r="A21" i="44"/>
  <c r="B20" i="44"/>
  <c r="A20" i="44"/>
  <c r="B19" i="44"/>
  <c r="A19" i="44"/>
  <c r="B18" i="44"/>
  <c r="A18" i="44"/>
  <c r="B17" i="44"/>
  <c r="A17" i="44"/>
  <c r="B16" i="44"/>
  <c r="A16" i="44"/>
  <c r="B15" i="44"/>
  <c r="A15" i="44"/>
  <c r="B14" i="44"/>
  <c r="A14" i="44"/>
  <c r="B13" i="44"/>
  <c r="A13" i="44"/>
  <c r="B12" i="44"/>
  <c r="A12" i="44"/>
  <c r="B11" i="44"/>
  <c r="A11" i="44"/>
  <c r="K35" i="43"/>
  <c r="I35" i="43"/>
  <c r="C35" i="43"/>
  <c r="B34" i="43"/>
  <c r="A34" i="43"/>
  <c r="B33" i="43"/>
  <c r="A33" i="43"/>
  <c r="B32" i="43"/>
  <c r="A32" i="43"/>
  <c r="B31" i="43"/>
  <c r="A31" i="43"/>
  <c r="B30" i="43"/>
  <c r="A30" i="43"/>
  <c r="B29" i="43"/>
  <c r="A29" i="43"/>
  <c r="B28" i="43"/>
  <c r="A28" i="43"/>
  <c r="B27" i="43"/>
  <c r="A27" i="43"/>
  <c r="B26" i="43"/>
  <c r="A26" i="43"/>
  <c r="B25" i="43"/>
  <c r="A25" i="43"/>
  <c r="B24" i="43"/>
  <c r="A24" i="43"/>
  <c r="B23" i="43"/>
  <c r="A23" i="43"/>
  <c r="B22" i="43"/>
  <c r="A22" i="43"/>
  <c r="B21" i="43"/>
  <c r="A21" i="43"/>
  <c r="B20" i="43"/>
  <c r="A20" i="43"/>
  <c r="B19" i="43"/>
  <c r="A19" i="43"/>
  <c r="B18" i="43"/>
  <c r="A18" i="43"/>
  <c r="B17" i="43"/>
  <c r="A17" i="43"/>
  <c r="B16" i="43"/>
  <c r="A16" i="43"/>
  <c r="B15" i="43"/>
  <c r="A15" i="43"/>
  <c r="B14" i="43"/>
  <c r="A14" i="43"/>
  <c r="B13" i="43"/>
  <c r="A13" i="43"/>
  <c r="B12" i="43"/>
  <c r="A12" i="43"/>
  <c r="B11" i="43"/>
  <c r="A11" i="43"/>
  <c r="E33" i="1" l="1"/>
  <c r="C33" i="1"/>
  <c r="I33" i="1"/>
  <c r="Z36" i="42" l="1"/>
  <c r="Y36" i="42"/>
  <c r="U36" i="42"/>
  <c r="I36" i="42"/>
  <c r="H36" i="42"/>
  <c r="G36" i="42"/>
  <c r="B32" i="38" l="1"/>
  <c r="A32" i="38"/>
  <c r="B31" i="38"/>
  <c r="A31" i="38"/>
  <c r="B30" i="38"/>
  <c r="A30" i="38"/>
  <c r="B29" i="38"/>
  <c r="A29" i="38"/>
  <c r="B28" i="38"/>
  <c r="A28" i="38"/>
  <c r="B27" i="38"/>
  <c r="A27" i="38"/>
  <c r="B26" i="38"/>
  <c r="A26" i="38"/>
  <c r="B25" i="38"/>
  <c r="A25" i="38"/>
  <c r="B24" i="38"/>
  <c r="A24" i="38"/>
  <c r="B23" i="38"/>
  <c r="A23" i="38"/>
  <c r="B22" i="38"/>
  <c r="A22" i="38"/>
  <c r="B21" i="38"/>
  <c r="A21" i="38"/>
  <c r="B20" i="38"/>
  <c r="A20" i="38"/>
  <c r="B19" i="38"/>
  <c r="A19" i="38"/>
  <c r="B18" i="38"/>
  <c r="A18" i="38"/>
  <c r="B17" i="38"/>
  <c r="A17" i="38"/>
  <c r="B16" i="38"/>
  <c r="A16" i="38"/>
  <c r="B15" i="38"/>
  <c r="A15" i="38"/>
  <c r="B14" i="38"/>
  <c r="A14" i="38"/>
  <c r="B13" i="38"/>
  <c r="A13" i="38"/>
  <c r="B12" i="38"/>
  <c r="A12" i="38"/>
  <c r="B11" i="38"/>
  <c r="A11" i="38"/>
  <c r="H33" i="37"/>
  <c r="E33" i="37"/>
  <c r="D33" i="37"/>
  <c r="C33" i="37"/>
  <c r="B32" i="37"/>
  <c r="A32" i="37"/>
  <c r="B31" i="37"/>
  <c r="A31" i="37"/>
  <c r="B30" i="37"/>
  <c r="A30" i="37"/>
  <c r="B29" i="37"/>
  <c r="A29" i="37"/>
  <c r="B28" i="37"/>
  <c r="A28" i="37"/>
  <c r="B27" i="37"/>
  <c r="A27" i="37"/>
  <c r="B26" i="37"/>
  <c r="A26" i="37"/>
  <c r="B25" i="37"/>
  <c r="A25" i="37"/>
  <c r="B24" i="37"/>
  <c r="A24" i="37"/>
  <c r="B23" i="37"/>
  <c r="A23" i="37"/>
  <c r="B22" i="37"/>
  <c r="A22" i="37"/>
  <c r="B21" i="37"/>
  <c r="A21" i="37"/>
  <c r="B20" i="37"/>
  <c r="A20" i="37"/>
  <c r="B19" i="37"/>
  <c r="A19" i="37"/>
  <c r="B18" i="37"/>
  <c r="A18" i="37"/>
  <c r="B17" i="37"/>
  <c r="A17" i="37"/>
  <c r="B16" i="37"/>
  <c r="A16" i="37"/>
  <c r="B15" i="37"/>
  <c r="A15" i="37"/>
  <c r="B14" i="37"/>
  <c r="A14" i="37"/>
  <c r="B13" i="37"/>
  <c r="A13" i="37"/>
  <c r="B12" i="37"/>
  <c r="A12" i="37"/>
  <c r="B11" i="37"/>
  <c r="A11" i="37"/>
  <c r="B33" i="36" l="1"/>
  <c r="A33" i="36"/>
  <c r="B32" i="36"/>
  <c r="A32" i="36"/>
  <c r="B31" i="36"/>
  <c r="A31" i="36"/>
  <c r="B30" i="36"/>
  <c r="A30" i="36"/>
  <c r="B29" i="36"/>
  <c r="A29" i="36"/>
  <c r="B28" i="36"/>
  <c r="A28" i="36"/>
  <c r="B27" i="36"/>
  <c r="A27" i="36"/>
  <c r="B26" i="36"/>
  <c r="A26" i="36"/>
  <c r="B25" i="36"/>
  <c r="A25" i="36"/>
  <c r="B24" i="36"/>
  <c r="A24" i="36"/>
  <c r="B23" i="36"/>
  <c r="A23" i="36"/>
  <c r="B22" i="36"/>
  <c r="A22" i="36"/>
  <c r="B21" i="36"/>
  <c r="A21" i="36"/>
  <c r="B20" i="36"/>
  <c r="A20" i="36"/>
  <c r="B19" i="36"/>
  <c r="A19" i="36"/>
  <c r="B18" i="36"/>
  <c r="A18" i="36"/>
  <c r="B17" i="36"/>
  <c r="A17" i="36"/>
  <c r="B16" i="36"/>
  <c r="A16" i="36"/>
  <c r="B15" i="36"/>
  <c r="A15" i="36"/>
  <c r="B14" i="36"/>
  <c r="A14" i="36"/>
  <c r="B13" i="36"/>
  <c r="A13" i="36"/>
  <c r="B12" i="36"/>
  <c r="A12" i="36"/>
  <c r="AP36" i="34" l="1"/>
  <c r="AO36" i="34"/>
  <c r="AN36" i="34"/>
  <c r="AM36" i="34"/>
  <c r="AL36" i="34"/>
  <c r="AK36" i="34"/>
  <c r="AJ36" i="34"/>
  <c r="AI36" i="34"/>
  <c r="AH36" i="34"/>
  <c r="AG36" i="34"/>
  <c r="AO12" i="34"/>
  <c r="AO13" i="34"/>
  <c r="AO14" i="34"/>
  <c r="AO15" i="34"/>
  <c r="AO16" i="34"/>
  <c r="AO17" i="34"/>
  <c r="AO18" i="34"/>
  <c r="AO19" i="34"/>
  <c r="AO20" i="34"/>
  <c r="AO21" i="34"/>
  <c r="AO22" i="34"/>
  <c r="AO23" i="34"/>
  <c r="AO24" i="34"/>
  <c r="AO25" i="34"/>
  <c r="AO26" i="34"/>
  <c r="AO27" i="34"/>
  <c r="AO28" i="34"/>
  <c r="AO29" i="34"/>
  <c r="AO30" i="34"/>
  <c r="AO31" i="34"/>
  <c r="AO32" i="34"/>
  <c r="AO33" i="34"/>
  <c r="AO34" i="34"/>
  <c r="AO35" i="34"/>
  <c r="H36" i="34"/>
  <c r="G36" i="34"/>
  <c r="F36" i="34"/>
  <c r="AF36" i="34"/>
  <c r="AE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M36" i="34"/>
  <c r="L36" i="34"/>
  <c r="K36" i="34"/>
  <c r="J36" i="34"/>
  <c r="AE12" i="34"/>
  <c r="AE13" i="34"/>
  <c r="AE14" i="34"/>
  <c r="AE15" i="34"/>
  <c r="AE16" i="34"/>
  <c r="AE17" i="34"/>
  <c r="AE18" i="34"/>
  <c r="AE19" i="34"/>
  <c r="AE20" i="34"/>
  <c r="AE21" i="34"/>
  <c r="AE22" i="34"/>
  <c r="AE23" i="34"/>
  <c r="AE24" i="34"/>
  <c r="AE25" i="34"/>
  <c r="AE26" i="34"/>
  <c r="AE27" i="34"/>
  <c r="AE28" i="34"/>
  <c r="AE29" i="34"/>
  <c r="AE30" i="34"/>
  <c r="AE31" i="34"/>
  <c r="AE32" i="34"/>
  <c r="AE33" i="34"/>
  <c r="AE34" i="34"/>
  <c r="AE35" i="34"/>
  <c r="X12" i="34"/>
  <c r="X13" i="34"/>
  <c r="X14" i="34"/>
  <c r="AF14" i="34" s="1"/>
  <c r="X15" i="34"/>
  <c r="AF15" i="34" s="1"/>
  <c r="X16" i="34"/>
  <c r="X17" i="34"/>
  <c r="AF17" i="34" s="1"/>
  <c r="X18" i="34"/>
  <c r="X19" i="34"/>
  <c r="X20" i="34"/>
  <c r="AF20" i="34" s="1"/>
  <c r="X21" i="34"/>
  <c r="AF21" i="34" s="1"/>
  <c r="X22" i="34"/>
  <c r="X23" i="34"/>
  <c r="X24" i="34"/>
  <c r="AF24" i="34" s="1"/>
  <c r="X25" i="34"/>
  <c r="AF25" i="34" s="1"/>
  <c r="X26" i="34"/>
  <c r="AF26" i="34" s="1"/>
  <c r="X27" i="34"/>
  <c r="AF27" i="34" s="1"/>
  <c r="X28" i="34"/>
  <c r="AF28" i="34" s="1"/>
  <c r="X29" i="34"/>
  <c r="AF29" i="34" s="1"/>
  <c r="X30" i="34"/>
  <c r="AF30" i="34" s="1"/>
  <c r="X31" i="34"/>
  <c r="AF31" i="34" s="1"/>
  <c r="X32" i="34"/>
  <c r="AF32" i="34" s="1"/>
  <c r="X33" i="34"/>
  <c r="AF33" i="34" s="1"/>
  <c r="X34" i="34"/>
  <c r="AF34" i="34" s="1"/>
  <c r="X35" i="34"/>
  <c r="A36" i="34"/>
  <c r="AF18" i="34" l="1"/>
  <c r="AF22" i="34"/>
  <c r="AF16" i="34"/>
  <c r="AP23" i="34"/>
  <c r="AP35" i="34"/>
  <c r="AP19" i="34"/>
  <c r="AP25" i="34"/>
  <c r="AP13" i="34"/>
  <c r="AP28" i="34"/>
  <c r="AP20" i="34"/>
  <c r="AP12" i="34"/>
  <c r="AP33" i="34"/>
  <c r="AP26" i="34"/>
  <c r="AP18" i="34"/>
  <c r="AP17" i="34"/>
  <c r="AP27" i="34"/>
  <c r="AP32" i="34"/>
  <c r="AP24" i="34"/>
  <c r="AP16" i="34"/>
  <c r="AP34" i="34"/>
  <c r="AP31" i="34"/>
  <c r="AP15" i="34"/>
  <c r="AP30" i="34"/>
  <c r="AP22" i="34"/>
  <c r="AP14" i="34"/>
  <c r="AP29" i="34"/>
  <c r="AP21" i="34"/>
  <c r="AF13" i="34"/>
  <c r="AF35" i="34"/>
  <c r="AF23" i="34"/>
  <c r="AF12" i="34"/>
  <c r="AF19" i="34"/>
  <c r="I49" i="31" l="1"/>
  <c r="C49" i="31"/>
  <c r="B48" i="31"/>
  <c r="A48" i="31"/>
  <c r="B47" i="31"/>
  <c r="A47" i="31"/>
  <c r="B46" i="31"/>
  <c r="A46" i="31"/>
  <c r="B45" i="31"/>
  <c r="A45" i="31"/>
  <c r="B44" i="31"/>
  <c r="A44" i="31"/>
  <c r="B43" i="31"/>
  <c r="A43" i="31"/>
  <c r="B42" i="31"/>
  <c r="A42" i="31"/>
  <c r="B41" i="31"/>
  <c r="A41" i="31"/>
  <c r="B40" i="31"/>
  <c r="A40" i="31"/>
  <c r="B39" i="31"/>
  <c r="A39" i="31"/>
  <c r="B38" i="31"/>
  <c r="A38" i="31"/>
  <c r="B37" i="31"/>
  <c r="A37" i="31"/>
  <c r="B36" i="31"/>
  <c r="A36" i="31"/>
  <c r="B35" i="31"/>
  <c r="A35" i="31"/>
  <c r="B34" i="31"/>
  <c r="A34" i="31"/>
  <c r="B33" i="31"/>
  <c r="A33" i="31"/>
  <c r="B32" i="31"/>
  <c r="A32" i="31"/>
  <c r="B31" i="31"/>
  <c r="A31" i="31"/>
  <c r="B30" i="31"/>
  <c r="A30" i="31"/>
  <c r="B29" i="31"/>
  <c r="A29" i="31"/>
  <c r="B28" i="31"/>
  <c r="A28" i="31"/>
  <c r="B27" i="31"/>
  <c r="A27" i="31"/>
  <c r="B26" i="31"/>
  <c r="A26" i="31"/>
  <c r="B25" i="31"/>
  <c r="A25" i="31"/>
  <c r="B24" i="31"/>
  <c r="A24" i="31"/>
  <c r="B23" i="31"/>
  <c r="A23" i="31"/>
  <c r="B22" i="31"/>
  <c r="A22" i="31"/>
  <c r="B21" i="31"/>
  <c r="A21" i="31"/>
  <c r="B20" i="31"/>
  <c r="A20" i="31"/>
  <c r="B19" i="31"/>
  <c r="A19" i="31"/>
  <c r="B18" i="31"/>
  <c r="A18" i="31"/>
  <c r="B17" i="31"/>
  <c r="A17" i="31"/>
  <c r="B16" i="31"/>
  <c r="A16" i="31"/>
  <c r="B15" i="31"/>
  <c r="A15" i="31"/>
  <c r="B14" i="31"/>
  <c r="A14" i="31"/>
  <c r="B13" i="31"/>
  <c r="A13" i="31"/>
  <c r="B12" i="31"/>
  <c r="A12" i="31"/>
  <c r="B11" i="31"/>
  <c r="A11" i="31"/>
  <c r="B10" i="31"/>
  <c r="A10" i="31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I49" i="30"/>
  <c r="C49" i="30"/>
  <c r="B10" i="30"/>
  <c r="A10" i="30"/>
  <c r="I66" i="29"/>
  <c r="C66" i="29"/>
  <c r="B65" i="29"/>
  <c r="A65" i="29"/>
  <c r="B64" i="29"/>
  <c r="A64" i="29"/>
  <c r="B63" i="29"/>
  <c r="A63" i="29"/>
  <c r="B62" i="29"/>
  <c r="A62" i="29"/>
  <c r="B61" i="29"/>
  <c r="A61" i="29"/>
  <c r="B60" i="29"/>
  <c r="A60" i="29"/>
  <c r="B59" i="29"/>
  <c r="A59" i="29"/>
  <c r="B58" i="29"/>
  <c r="A58" i="29"/>
  <c r="B57" i="29"/>
  <c r="A57" i="29"/>
  <c r="B56" i="29"/>
  <c r="A56" i="29"/>
  <c r="B55" i="29"/>
  <c r="A55" i="29"/>
  <c r="B54" i="29"/>
  <c r="A54" i="29"/>
  <c r="I44" i="29"/>
  <c r="C44" i="29"/>
  <c r="B43" i="29"/>
  <c r="A43" i="29"/>
  <c r="B42" i="29"/>
  <c r="A42" i="29"/>
  <c r="B41" i="29"/>
  <c r="A41" i="29"/>
  <c r="B40" i="29"/>
  <c r="A40" i="29"/>
  <c r="B39" i="29"/>
  <c r="A39" i="29"/>
  <c r="B38" i="29"/>
  <c r="A38" i="29"/>
  <c r="B37" i="29"/>
  <c r="A37" i="29"/>
  <c r="B36" i="29"/>
  <c r="A36" i="29"/>
  <c r="B35" i="29"/>
  <c r="A35" i="29"/>
  <c r="B34" i="29"/>
  <c r="A34" i="29"/>
  <c r="B33" i="29"/>
  <c r="A33" i="29"/>
  <c r="B32" i="29"/>
  <c r="A32" i="29"/>
  <c r="C24" i="29"/>
  <c r="I24" i="29"/>
  <c r="B23" i="29"/>
  <c r="A23" i="29"/>
  <c r="B22" i="29"/>
  <c r="A22" i="29"/>
  <c r="B21" i="29"/>
  <c r="A21" i="29"/>
  <c r="B20" i="29"/>
  <c r="A20" i="29"/>
  <c r="B19" i="29"/>
  <c r="A19" i="29"/>
  <c r="B18" i="29"/>
  <c r="A18" i="29"/>
  <c r="B17" i="29"/>
  <c r="A17" i="29"/>
  <c r="B16" i="29"/>
  <c r="A16" i="29"/>
  <c r="B15" i="29"/>
  <c r="A15" i="29"/>
  <c r="B14" i="29"/>
  <c r="A14" i="29"/>
  <c r="B13" i="29"/>
  <c r="A13" i="29"/>
  <c r="B12" i="29"/>
  <c r="A12" i="29"/>
  <c r="K35" i="28" l="1"/>
  <c r="L35" i="28"/>
  <c r="J35" i="28"/>
  <c r="E35" i="28"/>
  <c r="B34" i="28"/>
  <c r="A34" i="28"/>
  <c r="B33" i="28"/>
  <c r="A33" i="28"/>
  <c r="B32" i="28"/>
  <c r="A32" i="28"/>
  <c r="B31" i="28"/>
  <c r="A31" i="28"/>
  <c r="B30" i="28"/>
  <c r="A30" i="28"/>
  <c r="B29" i="28"/>
  <c r="A29" i="28"/>
  <c r="B28" i="28"/>
  <c r="A28" i="28"/>
  <c r="B27" i="28"/>
  <c r="A27" i="28"/>
  <c r="B26" i="28"/>
  <c r="A26" i="28"/>
  <c r="B25" i="28"/>
  <c r="A25" i="28"/>
  <c r="B24" i="28"/>
  <c r="A24" i="28"/>
  <c r="B23" i="28"/>
  <c r="A23" i="28"/>
  <c r="B22" i="28"/>
  <c r="A22" i="28"/>
  <c r="B21" i="28"/>
  <c r="A21" i="28"/>
  <c r="B20" i="28"/>
  <c r="A20" i="28"/>
  <c r="B19" i="28"/>
  <c r="A19" i="28"/>
  <c r="B18" i="28"/>
  <c r="A18" i="28"/>
  <c r="B17" i="28"/>
  <c r="A17" i="28"/>
  <c r="B16" i="28"/>
  <c r="A16" i="28"/>
  <c r="B15" i="28"/>
  <c r="A15" i="28"/>
  <c r="B14" i="28"/>
  <c r="A14" i="28"/>
  <c r="B13" i="28"/>
  <c r="A13" i="28"/>
  <c r="B12" i="28"/>
  <c r="A12" i="28"/>
  <c r="B11" i="28"/>
  <c r="A11" i="28"/>
  <c r="G32" i="27"/>
  <c r="C32" i="27"/>
  <c r="B31" i="27"/>
  <c r="A31" i="27"/>
  <c r="B30" i="27"/>
  <c r="A30" i="27"/>
  <c r="B29" i="27"/>
  <c r="A29" i="27"/>
  <c r="B28" i="27"/>
  <c r="A28" i="27"/>
  <c r="B27" i="27"/>
  <c r="A27" i="27"/>
  <c r="B26" i="27"/>
  <c r="A26" i="27"/>
  <c r="B25" i="27"/>
  <c r="A25" i="27"/>
  <c r="B24" i="27"/>
  <c r="A24" i="27"/>
  <c r="B23" i="27"/>
  <c r="A23" i="27"/>
  <c r="B22" i="27"/>
  <c r="A22" i="27"/>
  <c r="B21" i="27"/>
  <c r="A21" i="27"/>
  <c r="B20" i="27"/>
  <c r="A20" i="27"/>
  <c r="B19" i="27"/>
  <c r="A19" i="27"/>
  <c r="B18" i="27"/>
  <c r="A18" i="27"/>
  <c r="B17" i="27"/>
  <c r="A17" i="27"/>
  <c r="B16" i="27"/>
  <c r="A16" i="27"/>
  <c r="B15" i="27"/>
  <c r="A15" i="27"/>
  <c r="B14" i="27"/>
  <c r="A14" i="27"/>
  <c r="B13" i="27"/>
  <c r="A13" i="27"/>
  <c r="B12" i="27"/>
  <c r="A12" i="27"/>
  <c r="B11" i="27"/>
  <c r="A11" i="27"/>
  <c r="K35" i="26"/>
  <c r="I35" i="26"/>
  <c r="C35" i="26"/>
  <c r="B34" i="26"/>
  <c r="A34" i="26"/>
  <c r="B33" i="26"/>
  <c r="A33" i="26"/>
  <c r="B32" i="26"/>
  <c r="A32" i="26"/>
  <c r="B31" i="26"/>
  <c r="A31" i="26"/>
  <c r="B30" i="26"/>
  <c r="A30" i="26"/>
  <c r="B29" i="26"/>
  <c r="A29" i="26"/>
  <c r="B28" i="26"/>
  <c r="A28" i="26"/>
  <c r="B27" i="26"/>
  <c r="A27" i="26"/>
  <c r="B26" i="26"/>
  <c r="A26" i="26"/>
  <c r="B25" i="26"/>
  <c r="A25" i="26"/>
  <c r="B24" i="26"/>
  <c r="A24" i="26"/>
  <c r="B23" i="26"/>
  <c r="A23" i="26"/>
  <c r="B22" i="26"/>
  <c r="A22" i="26"/>
  <c r="B21" i="26"/>
  <c r="A21" i="26"/>
  <c r="B20" i="26"/>
  <c r="A20" i="26"/>
  <c r="B19" i="26"/>
  <c r="A19" i="26"/>
  <c r="B18" i="26"/>
  <c r="A18" i="26"/>
  <c r="B17" i="26"/>
  <c r="A17" i="26"/>
  <c r="B16" i="26"/>
  <c r="A16" i="26"/>
  <c r="B15" i="26"/>
  <c r="A15" i="26"/>
  <c r="B14" i="26"/>
  <c r="A14" i="26"/>
  <c r="B13" i="26"/>
  <c r="A13" i="26"/>
  <c r="B12" i="26"/>
  <c r="A12" i="26"/>
  <c r="B11" i="26"/>
  <c r="A11" i="26"/>
  <c r="L35" i="25"/>
  <c r="I35" i="25"/>
  <c r="C35" i="25"/>
  <c r="B34" i="25"/>
  <c r="A34" i="25"/>
  <c r="B33" i="25"/>
  <c r="A33" i="25"/>
  <c r="B32" i="25"/>
  <c r="A32" i="25"/>
  <c r="B31" i="25"/>
  <c r="A31" i="25"/>
  <c r="B30" i="25"/>
  <c r="A30" i="25"/>
  <c r="B29" i="25"/>
  <c r="A29" i="25"/>
  <c r="B28" i="25"/>
  <c r="A28" i="25"/>
  <c r="B27" i="25"/>
  <c r="A27" i="25"/>
  <c r="B26" i="25"/>
  <c r="A26" i="25"/>
  <c r="B25" i="25"/>
  <c r="A25" i="25"/>
  <c r="B24" i="25"/>
  <c r="A24" i="25"/>
  <c r="B23" i="25"/>
  <c r="A23" i="25"/>
  <c r="B22" i="25"/>
  <c r="A22" i="25"/>
  <c r="B21" i="25"/>
  <c r="A21" i="25"/>
  <c r="B20" i="25"/>
  <c r="A20" i="25"/>
  <c r="B19" i="25"/>
  <c r="A19" i="25"/>
  <c r="B18" i="25"/>
  <c r="A18" i="25"/>
  <c r="B17" i="25"/>
  <c r="A17" i="25"/>
  <c r="B16" i="25"/>
  <c r="A16" i="25"/>
  <c r="B15" i="25"/>
  <c r="A15" i="25"/>
  <c r="B14" i="25"/>
  <c r="A14" i="25"/>
  <c r="B13" i="25"/>
  <c r="A13" i="25"/>
  <c r="B12" i="25"/>
  <c r="A12" i="25"/>
  <c r="B11" i="25"/>
  <c r="A11" i="25"/>
  <c r="K35" i="24"/>
  <c r="I35" i="24"/>
  <c r="C35" i="24"/>
  <c r="B34" i="24"/>
  <c r="A34" i="24"/>
  <c r="B33" i="24"/>
  <c r="A33" i="24"/>
  <c r="B32" i="24"/>
  <c r="A32" i="24"/>
  <c r="B31" i="24"/>
  <c r="A31" i="24"/>
  <c r="B30" i="24"/>
  <c r="A30" i="24"/>
  <c r="B29" i="24"/>
  <c r="A29" i="24"/>
  <c r="B28" i="24"/>
  <c r="A28" i="24"/>
  <c r="B27" i="24"/>
  <c r="A27" i="24"/>
  <c r="B26" i="24"/>
  <c r="A26" i="24"/>
  <c r="B25" i="24"/>
  <c r="A25" i="24"/>
  <c r="B24" i="24"/>
  <c r="A24" i="24"/>
  <c r="B23" i="24"/>
  <c r="A23" i="24"/>
  <c r="B22" i="24"/>
  <c r="A22" i="24"/>
  <c r="B21" i="24"/>
  <c r="A21" i="24"/>
  <c r="B20" i="24"/>
  <c r="A20" i="24"/>
  <c r="B19" i="24"/>
  <c r="A19" i="24"/>
  <c r="B18" i="24"/>
  <c r="A18" i="24"/>
  <c r="B17" i="24"/>
  <c r="A17" i="24"/>
  <c r="B16" i="24"/>
  <c r="A16" i="24"/>
  <c r="B15" i="24"/>
  <c r="A15" i="24"/>
  <c r="B14" i="24"/>
  <c r="A14" i="24"/>
  <c r="B13" i="24"/>
  <c r="A13" i="24"/>
  <c r="B12" i="24"/>
  <c r="A12" i="24"/>
  <c r="B11" i="24"/>
  <c r="A11" i="24"/>
  <c r="K35" i="23"/>
  <c r="I35" i="23"/>
  <c r="C35" i="23"/>
  <c r="B34" i="23"/>
  <c r="A34" i="23"/>
  <c r="B33" i="23"/>
  <c r="A33" i="23"/>
  <c r="B32" i="23"/>
  <c r="A32" i="23"/>
  <c r="B31" i="23"/>
  <c r="A31" i="23"/>
  <c r="B30" i="23"/>
  <c r="A30" i="23"/>
  <c r="B29" i="23"/>
  <c r="A29" i="23"/>
  <c r="B28" i="23"/>
  <c r="A28" i="23"/>
  <c r="B27" i="23"/>
  <c r="A27" i="23"/>
  <c r="B26" i="23"/>
  <c r="A26" i="23"/>
  <c r="B25" i="23"/>
  <c r="A25" i="23"/>
  <c r="B24" i="23"/>
  <c r="A24" i="23"/>
  <c r="B23" i="23"/>
  <c r="A23" i="23"/>
  <c r="B22" i="23"/>
  <c r="A22" i="23"/>
  <c r="B21" i="23"/>
  <c r="A21" i="23"/>
  <c r="B20" i="23"/>
  <c r="A20" i="23"/>
  <c r="B19" i="23"/>
  <c r="A19" i="23"/>
  <c r="B18" i="23"/>
  <c r="A18" i="23"/>
  <c r="B17" i="23"/>
  <c r="A17" i="23"/>
  <c r="B16" i="23"/>
  <c r="A16" i="23"/>
  <c r="B15" i="23"/>
  <c r="A15" i="23"/>
  <c r="B14" i="23"/>
  <c r="A14" i="23"/>
  <c r="B13" i="23"/>
  <c r="A13" i="23"/>
  <c r="B12" i="23"/>
  <c r="A12" i="23"/>
  <c r="B11" i="23"/>
  <c r="A11" i="23"/>
  <c r="K35" i="22"/>
  <c r="I35" i="22"/>
  <c r="C35" i="22"/>
  <c r="B34" i="22"/>
  <c r="A34" i="22"/>
  <c r="B33" i="22"/>
  <c r="A33" i="22"/>
  <c r="B32" i="22"/>
  <c r="A32" i="22"/>
  <c r="B31" i="22"/>
  <c r="A31" i="22"/>
  <c r="B30" i="22"/>
  <c r="A30" i="22"/>
  <c r="B29" i="22"/>
  <c r="A29" i="22"/>
  <c r="B28" i="22"/>
  <c r="A28" i="22"/>
  <c r="B27" i="22"/>
  <c r="A27" i="22"/>
  <c r="B26" i="22"/>
  <c r="A26" i="22"/>
  <c r="B25" i="22"/>
  <c r="A25" i="22"/>
  <c r="B24" i="22"/>
  <c r="A24" i="22"/>
  <c r="B23" i="22"/>
  <c r="A23" i="22"/>
  <c r="B22" i="22"/>
  <c r="A22" i="22"/>
  <c r="B21" i="22"/>
  <c r="A21" i="22"/>
  <c r="B20" i="22"/>
  <c r="A20" i="22"/>
  <c r="B19" i="22"/>
  <c r="A19" i="22"/>
  <c r="B18" i="22"/>
  <c r="A18" i="22"/>
  <c r="B17" i="22"/>
  <c r="A17" i="22"/>
  <c r="B16" i="22"/>
  <c r="A16" i="22"/>
  <c r="B15" i="22"/>
  <c r="A15" i="22"/>
  <c r="B14" i="22"/>
  <c r="A14" i="22"/>
  <c r="B13" i="22"/>
  <c r="A13" i="22"/>
  <c r="B12" i="22"/>
  <c r="A12" i="22"/>
  <c r="B11" i="22"/>
  <c r="A11" i="22"/>
  <c r="M33" i="15" l="1"/>
  <c r="G33" i="15"/>
  <c r="C33" i="15"/>
  <c r="B32" i="15"/>
  <c r="A32" i="15"/>
  <c r="B31" i="15"/>
  <c r="A31" i="15"/>
  <c r="B30" i="15"/>
  <c r="A30" i="15"/>
  <c r="B29" i="15"/>
  <c r="A29" i="15"/>
  <c r="B28" i="15"/>
  <c r="A28" i="15"/>
  <c r="B27" i="15"/>
  <c r="A27" i="15"/>
  <c r="B26" i="15"/>
  <c r="A26" i="15"/>
  <c r="B25" i="15"/>
  <c r="A25" i="15"/>
  <c r="B24" i="15"/>
  <c r="A24" i="15"/>
  <c r="B23" i="15"/>
  <c r="A23" i="15"/>
  <c r="B22" i="15"/>
  <c r="A22" i="15"/>
  <c r="B21" i="15"/>
  <c r="A21" i="15"/>
  <c r="B20" i="15"/>
  <c r="A20" i="15"/>
  <c r="B19" i="15"/>
  <c r="A19" i="15"/>
  <c r="B18" i="15"/>
  <c r="A18" i="15"/>
  <c r="B17" i="15"/>
  <c r="A17" i="15"/>
  <c r="B16" i="15"/>
  <c r="A16" i="15"/>
  <c r="B15" i="15"/>
  <c r="A15" i="15"/>
  <c r="B14" i="15"/>
  <c r="A14" i="15"/>
  <c r="B13" i="15"/>
  <c r="A13" i="15"/>
  <c r="B12" i="15"/>
  <c r="A12" i="15"/>
  <c r="B11" i="15"/>
  <c r="A11" i="15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</calcChain>
</file>

<file path=xl/sharedStrings.xml><?xml version="1.0" encoding="utf-8"?>
<sst xmlns="http://schemas.openxmlformats.org/spreadsheetml/2006/main" count="845" uniqueCount="313">
  <si>
    <t>Datos de Cuenta Bancaria</t>
  </si>
  <si>
    <t>Número (a 10 digitos)</t>
  </si>
  <si>
    <t xml:space="preserve">Fecha de Cancelación </t>
  </si>
  <si>
    <t>Datos del Recurso</t>
  </si>
  <si>
    <t>Nombre</t>
  </si>
  <si>
    <t>Número de Cuenta</t>
  </si>
  <si>
    <t>Datos  Contables</t>
  </si>
  <si>
    <t>Personas autorizadas (Nombre)</t>
  </si>
  <si>
    <t>Descripción</t>
  </si>
  <si>
    <t>Total</t>
  </si>
  <si>
    <t>EFECTIVO Y EQUIVALENTES</t>
  </si>
  <si>
    <t>REPORTE DE CUENTAS BANCARIAS</t>
  </si>
  <si>
    <t>ANEXO 1</t>
  </si>
  <si>
    <t>Entidad Fiscalizada:</t>
  </si>
  <si>
    <t>Titular:</t>
  </si>
  <si>
    <t>Area Responsable:</t>
  </si>
  <si>
    <t>Nombre del Responsable</t>
  </si>
  <si>
    <t>Tipo</t>
  </si>
  <si>
    <t>Cargo</t>
  </si>
  <si>
    <t>BAJO PROTESTA DE DECIR VERDAD DECLARAMOS QUE LOS DATOS ANOTADOS EN EL FORMATO, SON CORRECTOS Y SON RESPONSABILIDAD DEL EMISOR</t>
  </si>
  <si>
    <t>NOTAS:</t>
  </si>
  <si>
    <t>No contiene las Inversiones Temporales (Hasta 3 meses)</t>
  </si>
  <si>
    <t>IdEjercicio</t>
  </si>
  <si>
    <t>IdRfc</t>
  </si>
  <si>
    <t>Fecha</t>
  </si>
  <si>
    <t>Datos del Cobro Posterior</t>
  </si>
  <si>
    <t>Importe</t>
  </si>
  <si>
    <t>Situación Jurídica</t>
  </si>
  <si>
    <t>Datos del Registo</t>
  </si>
  <si>
    <t>Fecha de Póliza</t>
  </si>
  <si>
    <t>Número de Póliza</t>
  </si>
  <si>
    <t>Datos del Documento</t>
  </si>
  <si>
    <t>Identificador/Referencia/Clave</t>
  </si>
  <si>
    <t>Concepto/Descripción</t>
  </si>
  <si>
    <t>Destino (Especificar el manejo)</t>
  </si>
  <si>
    <t>FIDEICOMISOS, MANDATOS Y CONTRATOS ANALOGOS</t>
  </si>
  <si>
    <t>INTEGRACIÓN DEL SALDO DE INVERSIONES FINANCIERAS A LARGO PLAZO</t>
  </si>
  <si>
    <t>ANEXO 5</t>
  </si>
  <si>
    <t>Datos de Registro</t>
  </si>
  <si>
    <t>Datos del Fideicomiso</t>
  </si>
  <si>
    <t>Nombre de Cuenta</t>
  </si>
  <si>
    <t>Fecha de Registro de la Póliza</t>
  </si>
  <si>
    <t>Nombre del Fideicomitente</t>
  </si>
  <si>
    <t>Nombre del Fiduciario</t>
  </si>
  <si>
    <t>Nombre del Fideicomisario</t>
  </si>
  <si>
    <t>Objeto del Fideicomiso</t>
  </si>
  <si>
    <t>Fecha de Firma del Contrato</t>
  </si>
  <si>
    <t>Institución Bancaria</t>
  </si>
  <si>
    <t>Fecha de Apertura</t>
  </si>
  <si>
    <t>Vigencia</t>
  </si>
  <si>
    <t>Concepto</t>
  </si>
  <si>
    <t>Periodo de Pago</t>
  </si>
  <si>
    <t>CUENTAS POR PAGAR A CORTO PLAZO</t>
  </si>
  <si>
    <t>SERVICIOS PERSONALES A CORTO PLAZO</t>
  </si>
  <si>
    <t>ANEXO 7</t>
  </si>
  <si>
    <t>Datos del Acreedor</t>
  </si>
  <si>
    <t>PROVEEDORES POR PAGAR A CORTO PLAZO</t>
  </si>
  <si>
    <t>ANEXO 7A</t>
  </si>
  <si>
    <t>Datos del Proveedor</t>
  </si>
  <si>
    <t>OTRAS CUENTAS POR PAGAR A CORTO PLAZO</t>
  </si>
  <si>
    <t>ANEXO 7B</t>
  </si>
  <si>
    <t>Datos del Pago Posterior</t>
  </si>
  <si>
    <t xml:space="preserve">RETENCIONES Y CONTRIBUCIONES POR PAGAR A CORTO PLAZO </t>
  </si>
  <si>
    <t>ANEXO 7C</t>
  </si>
  <si>
    <t>Datos del Pago</t>
  </si>
  <si>
    <t>Folio</t>
  </si>
  <si>
    <t>ANEXO 7D</t>
  </si>
  <si>
    <t>ANEXO 7F</t>
  </si>
  <si>
    <t>OTROS PASIVOS  A CORTO Y LARGO PLAZO</t>
  </si>
  <si>
    <t>Acreedor</t>
  </si>
  <si>
    <t>PROVISIONES A LARGO PLAZO</t>
  </si>
  <si>
    <t>ANEXO 7E</t>
  </si>
  <si>
    <t>Nombre (banco, arrendadora, casa de bolsa, etc.)</t>
  </si>
  <si>
    <t>Datos del Crédito</t>
  </si>
  <si>
    <t>Disposición (Plazo)</t>
  </si>
  <si>
    <t>Fecha de Vencimiento</t>
  </si>
  <si>
    <t>Nombre de la Cuenta</t>
  </si>
  <si>
    <t>DOCUMENTOS POR PAGAR A CORTO Y LARGO PLAZO</t>
  </si>
  <si>
    <t>CUENTAS POR PAGAR A CORTO PLAZO Y LARGO PLAZO</t>
  </si>
  <si>
    <t>Mes</t>
  </si>
  <si>
    <t>Número de Cuenta Contable</t>
  </si>
  <si>
    <t>CÉDULA DE INGRESOS</t>
  </si>
  <si>
    <t>ANEXO 8</t>
  </si>
  <si>
    <t>Concepto de Ingreso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</si>
  <si>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</si>
  <si>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</si>
  <si>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</si>
  <si>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</si>
  <si>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</si>
  <si>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</si>
  <si>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</si>
  <si>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</si>
  <si>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</si>
  <si>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</si>
  <si>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</si>
  <si>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</si>
  <si>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la Cuenta Bancaria (A diez digitos)</t>
  </si>
  <si>
    <t>Nombre de la Institución Bancaria</t>
  </si>
  <si>
    <t>Datos Bancarios</t>
  </si>
  <si>
    <t>FEDERAL</t>
  </si>
  <si>
    <t>ESTATAL</t>
  </si>
  <si>
    <t>PROPIOS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</si>
  <si>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</si>
  <si>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</si>
  <si>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</si>
  <si>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</si>
  <si>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</si>
  <si>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</si>
  <si>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</si>
  <si>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</si>
  <si>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</si>
  <si>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</si>
  <si>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</si>
  <si>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</si>
  <si>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</si>
  <si>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</si>
  <si>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</si>
  <si>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</si>
  <si>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</si>
  <si>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</si>
  <si>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</si>
  <si>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</si>
  <si>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</si>
  <si>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</si>
  <si>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</si>
  <si>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</si>
  <si>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</si>
  <si>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</si>
  <si>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</si>
  <si>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</si>
  <si>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</si>
  <si>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</si>
  <si>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</si>
  <si>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</si>
  <si>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</si>
  <si>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</si>
  <si>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</si>
  <si>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</si>
  <si>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</si>
  <si>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</si>
  <si>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</t>
  </si>
  <si>
    <t>ANEXO 10</t>
  </si>
  <si>
    <t>CEDULA DE EGRESOS (RECURSOS FEDERALES)</t>
  </si>
  <si>
    <t>CEDULA DE EGRESOS (RECURSOS ESTATALES)</t>
  </si>
  <si>
    <t>Fecha de Ingreso</t>
  </si>
  <si>
    <t>Datos del Empleado</t>
  </si>
  <si>
    <t>RFC</t>
  </si>
  <si>
    <t>Area de Adscripción</t>
  </si>
  <si>
    <t>Número de días del Periodo</t>
  </si>
  <si>
    <t>Laborados</t>
  </si>
  <si>
    <t>Faltas</t>
  </si>
  <si>
    <t>Incapacidad</t>
  </si>
  <si>
    <t>Salario Diario</t>
  </si>
  <si>
    <t>Sueldo Mensual</t>
  </si>
  <si>
    <t>Comisiones</t>
  </si>
  <si>
    <t>Vacaciones</t>
  </si>
  <si>
    <t>Prima Vacacional</t>
  </si>
  <si>
    <t>Prima Dominical</t>
  </si>
  <si>
    <t>Premio de Puntualidad</t>
  </si>
  <si>
    <t>Premio de Asistencia</t>
  </si>
  <si>
    <t>Aguinaldo</t>
  </si>
  <si>
    <t>Horas Extras</t>
  </si>
  <si>
    <t xml:space="preserve"> Fondo de Ahorro </t>
  </si>
  <si>
    <t xml:space="preserve"> Previsión Social </t>
  </si>
  <si>
    <t>Canasta básica y quinquenios</t>
  </si>
  <si>
    <t xml:space="preserve"> Fondo de Ahorro</t>
  </si>
  <si>
    <t xml:space="preserve"> Prima Vacacional </t>
  </si>
  <si>
    <t xml:space="preserve"> Prima Dominical </t>
  </si>
  <si>
    <t xml:space="preserve"> Tiempo Extra </t>
  </si>
  <si>
    <t xml:space="preserve"> Aguinaldo y Gratific</t>
  </si>
  <si>
    <t xml:space="preserve"> Total de Percep Exentas </t>
  </si>
  <si>
    <t>Percepciones Exentas</t>
  </si>
  <si>
    <t>Percepciones Gravadas</t>
  </si>
  <si>
    <t>Total Percep Gravadas</t>
  </si>
  <si>
    <t xml:space="preserve"> Total Percep</t>
  </si>
  <si>
    <t>Impuestos</t>
  </si>
  <si>
    <t>ISR Retenido</t>
  </si>
  <si>
    <t>Subsidio para el Empleo</t>
  </si>
  <si>
    <t>Deducciones</t>
  </si>
  <si>
    <t>IMSS</t>
  </si>
  <si>
    <t>INFONAVIT</t>
  </si>
  <si>
    <t>ISSSTE</t>
  </si>
  <si>
    <t>ISSSTEP</t>
  </si>
  <si>
    <t>SAR</t>
  </si>
  <si>
    <t>Otras Deduc</t>
  </si>
  <si>
    <t>Total Deducciones</t>
  </si>
  <si>
    <t>NETO A PAGAR</t>
  </si>
  <si>
    <t>Datos del pago Posterior</t>
  </si>
  <si>
    <t>ANEXO 9</t>
  </si>
  <si>
    <t>ANEXO 11</t>
  </si>
  <si>
    <t xml:space="preserve">CONCENTRADO ANUAL DE NÓMINAS </t>
  </si>
  <si>
    <t xml:space="preserve">PROGRAMA ANUAL DE ADQUISICIONES </t>
  </si>
  <si>
    <t>Porcentaje de Presupuesto (a Ejercer por Trimestre)</t>
  </si>
  <si>
    <t>Unidad Responsable</t>
  </si>
  <si>
    <t xml:space="preserve">Clave Presupuestal </t>
  </si>
  <si>
    <t xml:space="preserve">Concepto </t>
  </si>
  <si>
    <t>Valor Estimado Total (pesos)</t>
  </si>
  <si>
    <t xml:space="preserve">Cantidad </t>
  </si>
  <si>
    <t>Unidad de Medida</t>
  </si>
  <si>
    <t>I</t>
  </si>
  <si>
    <t>II</t>
  </si>
  <si>
    <t>III</t>
  </si>
  <si>
    <t>IV</t>
  </si>
  <si>
    <t xml:space="preserve">Fecha Estimada de Adquisición </t>
  </si>
  <si>
    <t xml:space="preserve">Tipo de procedimiento </t>
  </si>
  <si>
    <t>ANEXO 12</t>
  </si>
  <si>
    <t>Ejercicio:</t>
  </si>
  <si>
    <t>CONTRATOS DE ADQUISICIONES, SERVICIOS, ARRENDAMIENTOS Y OBRA PÚBLICA</t>
  </si>
  <si>
    <t>Tipo de Procedimiento</t>
  </si>
  <si>
    <t xml:space="preserve">Núm. De Contrato </t>
  </si>
  <si>
    <t xml:space="preserve">Objeto del Contrato </t>
  </si>
  <si>
    <t>Importe Contratado</t>
  </si>
  <si>
    <t>Fecha de la Firma del Contrato</t>
  </si>
  <si>
    <t xml:space="preserve">Fecha de la Modificación al Contrato </t>
  </si>
  <si>
    <t xml:space="preserve">Origen de los Recursos </t>
  </si>
  <si>
    <t>Número de Póliza de Fianza</t>
  </si>
  <si>
    <r>
      <rPr>
        <b/>
        <sz val="11"/>
        <color theme="1"/>
        <rFont val="Calibri"/>
        <family val="2"/>
        <scheme val="minor"/>
      </rPr>
      <t>NOTAS</t>
    </r>
    <r>
      <rPr>
        <sz val="11"/>
        <color theme="1"/>
        <rFont val="Calibri"/>
        <family val="2"/>
        <scheme val="minor"/>
      </rPr>
      <t>: BAJO PROTESTA DE DECIR VERDAD DECLARAMOS QUE LOS DATOS ANOTADOS EN EL FORMATO, SON CORRECTOS Y SON RESPONSABILIDAD DEL EMISOR</t>
    </r>
  </si>
  <si>
    <t>Nombre del Responsable:</t>
  </si>
  <si>
    <t xml:space="preserve">Núm de Procedimiento </t>
  </si>
  <si>
    <t xml:space="preserve">Tipo de Procedimiento </t>
  </si>
  <si>
    <t>Número de Convocatoria</t>
  </si>
  <si>
    <t>Fecha de la convocatoria</t>
  </si>
  <si>
    <t>Núm. De oficio Autorización Presupuestal</t>
  </si>
  <si>
    <t>Origen de los Recursos</t>
  </si>
  <si>
    <t>Nombre de 
Concursantes</t>
  </si>
  <si>
    <t xml:space="preserve">Fecha del Dictamen de Excepción </t>
  </si>
  <si>
    <t xml:space="preserve">Fecha de la Junta de Aclaraciones </t>
  </si>
  <si>
    <t>Núm. De Acta de Presentación de Documentación legal y Apertura de Propuestas Técnicas</t>
  </si>
  <si>
    <t xml:space="preserve">Núm de Acta de Apertura de Propuestas Económicas </t>
  </si>
  <si>
    <t xml:space="preserve">Núm. de Dictámen Técnico </t>
  </si>
  <si>
    <t>Núm. De Fallo</t>
  </si>
  <si>
    <t>Concursante Ganador</t>
  </si>
  <si>
    <t>Núm. De Inscripción al Padrón de Proveedores</t>
  </si>
  <si>
    <t>Núm. De Póliza de Fianza</t>
  </si>
  <si>
    <r>
      <rPr>
        <b/>
        <sz val="11"/>
        <color theme="1"/>
        <rFont val="Calibri"/>
        <family val="2"/>
        <scheme val="minor"/>
      </rPr>
      <t>NOTAS</t>
    </r>
    <r>
      <rPr>
        <sz val="11"/>
        <color theme="1"/>
        <rFont val="Calibri"/>
        <family val="2"/>
        <scheme val="minor"/>
      </rPr>
      <t>:  BAJO PROTESTA DE DECIR VERDAD DECLARAMOS QUE LOS DATOS ANOTADOS EN EL FORMATO, SON CORRECTOS Y SON RESPONSABILIDAD DEL EMISOR</t>
    </r>
  </si>
  <si>
    <t>ANEXO 13</t>
  </si>
  <si>
    <t>ANEXO 14</t>
  </si>
  <si>
    <t xml:space="preserve">PROCEDIMIENTOS DE ADJUDICACIÓN DE BIENES, ARRENDAMIENTOS Y PRESTACIÓN DE SERVICIOS </t>
  </si>
  <si>
    <t>Datos Generales de Contrato</t>
  </si>
  <si>
    <t xml:space="preserve">Autorización de Recursos </t>
  </si>
  <si>
    <t>Recursos (Monto)</t>
  </si>
  <si>
    <t>Proceso de Licitación</t>
  </si>
  <si>
    <t>Datos de Formalización de Contrato</t>
  </si>
  <si>
    <t>Termino de la Obra</t>
  </si>
  <si>
    <t>Núm. De Obra/Acción</t>
  </si>
  <si>
    <t>Núm de Contrato</t>
  </si>
  <si>
    <t>Nombre de la Obra/Acción</t>
  </si>
  <si>
    <t xml:space="preserve">Núm de Oficio </t>
  </si>
  <si>
    <t>Fecha de Oficio</t>
  </si>
  <si>
    <t>Tipo de Fondo</t>
  </si>
  <si>
    <t>Federales</t>
  </si>
  <si>
    <t>Estatales</t>
  </si>
  <si>
    <t>Propios</t>
  </si>
  <si>
    <t>Tipo de Adjudicación</t>
  </si>
  <si>
    <t>Núm. De Procedimiento</t>
  </si>
  <si>
    <t>Fecha de Fallo</t>
  </si>
  <si>
    <t xml:space="preserve">Fecha de Firma de Contrato </t>
  </si>
  <si>
    <t xml:space="preserve">Importe del Contrato </t>
  </si>
  <si>
    <t xml:space="preserve">Inicio </t>
  </si>
  <si>
    <t xml:space="preserve">Termino </t>
  </si>
  <si>
    <t xml:space="preserve">Núm. de Fianza de Cumplimiento </t>
  </si>
  <si>
    <t xml:space="preserve">Proveedor Contratado </t>
  </si>
  <si>
    <t>Representante Legal</t>
  </si>
  <si>
    <t xml:space="preserve">Socios o Accionistas </t>
  </si>
  <si>
    <t xml:space="preserve">Monto de Finiquito </t>
  </si>
  <si>
    <t xml:space="preserve">Fecha de Acta Entrega Recepción </t>
  </si>
  <si>
    <t>Periodo de Ejecución Real</t>
  </si>
  <si>
    <t>Núm. De Fianza de Vicios Ocultos</t>
  </si>
  <si>
    <t xml:space="preserve">Monto Devengado </t>
  </si>
  <si>
    <t>Monto por Ejercer</t>
  </si>
  <si>
    <t>Estatus de la Obra</t>
  </si>
  <si>
    <t>Cuenta de Registro Contable</t>
  </si>
  <si>
    <t>ANEXO 16</t>
  </si>
  <si>
    <t xml:space="preserve">REPORTES DE OBRAS Y ACCIONES </t>
  </si>
  <si>
    <t>DEL 01 DE ENERO AL 31 DE DICIEMBRE DE 2021</t>
  </si>
  <si>
    <t>Nombre del Proveedor</t>
  </si>
  <si>
    <t>Domicilio del Proveedor</t>
  </si>
  <si>
    <t>Representante Legal del Proveedor</t>
  </si>
  <si>
    <t>Importe total pagado</t>
  </si>
  <si>
    <t>Cuenta bancaria</t>
  </si>
  <si>
    <t>Número de la Constancia del Padron de Proveedores</t>
  </si>
  <si>
    <r>
      <t xml:space="preserve"> Previsión Social 
 </t>
    </r>
    <r>
      <rPr>
        <sz val="11"/>
        <color rgb="FFFF0000"/>
        <rFont val="Calibri"/>
        <family val="2"/>
        <scheme val="minor"/>
      </rPr>
      <t>(agregar columnas por cada concepto de previsión social)</t>
    </r>
  </si>
  <si>
    <r>
      <t xml:space="preserve">Gratificaciones
 </t>
    </r>
    <r>
      <rPr>
        <sz val="10"/>
        <color rgb="FFFF0000"/>
        <rFont val="Calibri"/>
        <family val="2"/>
        <scheme val="minor"/>
      </rPr>
      <t>(especificar el tipo de gratificación, se pueden agregar columnas)</t>
    </r>
  </si>
  <si>
    <r>
      <t xml:space="preserve"> Compensaciones
</t>
    </r>
    <r>
      <rPr>
        <sz val="9"/>
        <color rgb="FFFF0000"/>
        <rFont val="Calibri"/>
        <family val="2"/>
        <scheme val="minor"/>
      </rPr>
      <t xml:space="preserve"> (especificar el tipo de gratificación, se pueden agregar columnas)</t>
    </r>
  </si>
  <si>
    <t>Fuente de Financiamiento</t>
  </si>
  <si>
    <t>Carpeta con Integración de Pólizas contables</t>
  </si>
  <si>
    <t>Carpeta con Integración de los CFDI´S</t>
  </si>
  <si>
    <t>Importe mensual</t>
  </si>
  <si>
    <t>Concepto de Ingreso 
(fondo, programa, transferencia, subsidio u otros)</t>
  </si>
  <si>
    <t>*NOTA: ESTA CEDULA DEBERÁ DE REQUISITARSE DE MANERA QUINCENAL O MENSUAL, DE ACUERDO A LA DETERMINACIÓN DEL CALCULO DEL ISR.</t>
  </si>
  <si>
    <t>Importe Máximo</t>
  </si>
  <si>
    <t>Importe Mínimo</t>
  </si>
  <si>
    <t>Tipo de Contrato (por objeto de gasto)</t>
  </si>
  <si>
    <t>Importe con IVA Contratado</t>
  </si>
  <si>
    <t>Importe sin IVA</t>
  </si>
  <si>
    <t>CUENTAS POR COBRAR A CORTO PLAZO</t>
  </si>
  <si>
    <t>DEUDORES DIVERSOS A CORTO PLAZO</t>
  </si>
  <si>
    <t>PRESTAMOS OTORGADOS POR COBRAR A CORTO PLAZO</t>
  </si>
  <si>
    <t>Saldo al 31/12/2022</t>
  </si>
  <si>
    <t>Saldo Contable al 31/12/2022</t>
  </si>
  <si>
    <t>Saldo estado cta al 31/12/2022</t>
  </si>
  <si>
    <t>Saldo (al 31/dic/2022)</t>
  </si>
  <si>
    <t>ANEXO 6A</t>
  </si>
  <si>
    <t>ANEXO 6</t>
  </si>
  <si>
    <t>ANEXO 6B</t>
  </si>
  <si>
    <t>ANTICIPOS OTORGADOS</t>
  </si>
  <si>
    <t>Saldo (a corto plazo al 31/dic/2022)</t>
  </si>
  <si>
    <t>Saldo (a largo plazo al 31/dic/2022)</t>
  </si>
  <si>
    <t>DEL 01 DE ENERO AL 31 DE DICIEMBRE DE 2022</t>
  </si>
  <si>
    <t>NOMINAS QUINCENALES O MENSUALES DEL EJERCICIO FISCAL 2022</t>
  </si>
  <si>
    <t>CEDULA DE EGRESOS (RECURSOS PROPIOS)</t>
  </si>
  <si>
    <t>ANEXO 12A</t>
  </si>
  <si>
    <t xml:space="preserve">Deberán  las subcuentas de Bancos/Tesoreria; Bancos /Dependencia y otros; Fondos con Afectación Especifica y Depositos de Fondos de Terceros en Garantia y/o Administración, subtotales y el gran total,  coincidir con la  balanza de comprobación.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</si>
</sst>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128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0" fillId="0" borderId="0" xfId="0" applyNumberFormat="1" applyFont="1"/>
    <xf numFmtId="0" fontId="0" fillId="0" borderId="10" xfId="0" applyFill="1" applyBorder="1" applyAlignment="1">
      <alignment horizontal="center" vertical="center"/>
    </xf>
    <xf numFmtId="0" fontId="0" fillId="0" borderId="0" xfId="0" applyFont="1"/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/>
    <xf numFmtId="0" fontId="0" fillId="0" borderId="12" xfId="0" applyFill="1" applyBorder="1" applyAlignment="1" applyProtection="1">
      <protection locked="0"/>
    </xf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14" fontId="0" fillId="0" borderId="0" xfId="0" applyNumberFormat="1" applyProtection="1">
      <protection locked="0"/>
    </xf>
    <xf numFmtId="44" fontId="0" fillId="0" borderId="0" xfId="0" applyNumberFormat="1" applyFont="1"/>
    <xf numFmtId="0" fontId="0" fillId="0" borderId="15" xfId="0" applyBorder="1" applyAlignment="1">
      <alignment horizontal="center" vertical="center" wrapText="1"/>
    </xf>
    <xf numFmtId="43" fontId="0" fillId="0" borderId="0" xfId="0" applyNumberFormat="1"/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Border="1" applyAlignment="1">
      <alignment horizontal="center" vertical="center" wrapText="1"/>
    </xf>
    <xf numFmtId="43" fontId="3" fillId="0" borderId="0" xfId="0" applyNumberFormat="1" applyFont="1"/>
    <xf numFmtId="44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43" fontId="0" fillId="0" borderId="0" xfId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14" fontId="0" fillId="0" borderId="0" xfId="0" applyNumberFormat="1" applyAlignment="1" applyProtection="1">
      <alignment vertical="top" wrapText="1"/>
      <protection locked="0"/>
    </xf>
    <xf numFmtId="43" fontId="0" fillId="0" borderId="0" xfId="1" applyFont="1" applyAlignment="1" applyProtection="1">
      <alignment vertical="top" wrapText="1"/>
      <protection locked="0"/>
    </xf>
    <xf numFmtId="43" fontId="0" fillId="0" borderId="0" xfId="1" applyFont="1" applyAlignment="1" applyProtection="1">
      <alignment horizontal="center" vertical="top"/>
      <protection locked="0"/>
    </xf>
    <xf numFmtId="43" fontId="3" fillId="0" borderId="0" xfId="1" applyFont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center"/>
    </xf>
    <xf numFmtId="44" fontId="0" fillId="0" borderId="0" xfId="2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1" xfId="0" applyFill="1" applyBorder="1" applyAlignment="1"/>
    <xf numFmtId="0" fontId="2" fillId="0" borderId="0" xfId="0" applyFont="1" applyBorder="1" applyAlignment="1">
      <alignment horizontal="left"/>
    </xf>
    <xf numFmtId="0" fontId="0" fillId="0" borderId="0" xfId="0" applyNumberFormat="1"/>
    <xf numFmtId="44" fontId="0" fillId="0" borderId="0" xfId="2" applyFont="1" applyAlignment="1" applyProtection="1">
      <alignment vertical="top"/>
      <protection locked="0"/>
    </xf>
    <xf numFmtId="0" fontId="0" fillId="0" borderId="0" xfId="0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Alignment="1"/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3" fontId="0" fillId="0" borderId="0" xfId="0" applyNumberFormat="1" applyAlignment="1" applyProtection="1">
      <alignment vertical="top"/>
      <protection locked="0"/>
    </xf>
    <xf numFmtId="43" fontId="2" fillId="0" borderId="0" xfId="1" applyFont="1" applyAlignment="1" applyProtection="1">
      <alignment vertical="top"/>
      <protection locked="0"/>
    </xf>
    <xf numFmtId="43" fontId="2" fillId="0" borderId="0" xfId="0" applyNumberFormat="1" applyFont="1" applyAlignment="1" applyProtection="1">
      <alignment vertical="top"/>
      <protection locked="0"/>
    </xf>
    <xf numFmtId="0" fontId="0" fillId="0" borderId="18" xfId="0" applyBorder="1" applyAlignment="1">
      <alignment horizontal="center" vertical="center" wrapText="1"/>
    </xf>
    <xf numFmtId="164" fontId="0" fillId="0" borderId="0" xfId="0" applyNumberFormat="1" applyFont="1"/>
    <xf numFmtId="0" fontId="0" fillId="0" borderId="11" xfId="0" applyFill="1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43" fontId="14" fillId="0" borderId="0" xfId="0" applyNumberFormat="1" applyFont="1"/>
    <xf numFmtId="44" fontId="14" fillId="0" borderId="0" xfId="0" applyNumberFormat="1" applyFont="1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4" fillId="0" borderId="0" xfId="0" applyFont="1"/>
    <xf numFmtId="0" fontId="0" fillId="3" borderId="1" xfId="0" applyFill="1" applyBorder="1" applyAlignment="1">
      <alignment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vertical="center"/>
    </xf>
  </cellXfs>
  <cellStyles count="30">
    <cellStyle name="Millares" xfId="1" builtinId="3"/>
    <cellStyle name="Millares 2" xfId="5"/>
    <cellStyle name="Millares 2 2" xfId="6"/>
    <cellStyle name="Millares 3" xfId="7"/>
    <cellStyle name="Millares 3 2" xfId="8"/>
    <cellStyle name="Millares 4" xfId="4"/>
    <cellStyle name="Millares 4 2" xfId="9"/>
    <cellStyle name="Moneda" xfId="2" builtinId="4"/>
    <cellStyle name="Moneda 2" xfId="10"/>
    <cellStyle name="Moneda 3" xfId="11"/>
    <cellStyle name="Moneda 3 2" xfId="12"/>
    <cellStyle name="Moneda 4" xfId="13"/>
    <cellStyle name="Normal" xfId="0" builtinId="0"/>
    <cellStyle name="Normal 13" xfId="14"/>
    <cellStyle name="Normal 14" xfId="15"/>
    <cellStyle name="Normal 16" xfId="16"/>
    <cellStyle name="Normal 17" xfId="17"/>
    <cellStyle name="Normal 2" xfId="18"/>
    <cellStyle name="Normal 2 2" xfId="29"/>
    <cellStyle name="Normal 3" xfId="19"/>
    <cellStyle name="Normal 32" xfId="20"/>
    <cellStyle name="Normal 4" xfId="21"/>
    <cellStyle name="Normal 5" xfId="22"/>
    <cellStyle name="Normal 6" xfId="23"/>
    <cellStyle name="Normal 7" xfId="3"/>
    <cellStyle name="Normal 8" xfId="24"/>
    <cellStyle name="Porcentaje 2" xfId="25"/>
    <cellStyle name="Porcentual 3" xfId="26"/>
    <cellStyle name="Porcentual 3 2" xfId="27"/>
    <cellStyle name="Porcentual 4" xfId="28"/>
  </cellStyles>
  <dxfs count="5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/>
      </font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numFmt numFmtId="19" formatCode="dd/mm/yyyy"/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/>
      </font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top" textRotation="0" wrapText="1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572621</xdr:colOff>
      <xdr:row>35</xdr:row>
      <xdr:rowOff>31936</xdr:rowOff>
    </xdr:from>
    <xdr:to>
      <xdr:col>6</xdr:col>
      <xdr:colOff>942975</xdr:colOff>
      <xdr:row>42</xdr:row>
      <xdr:rowOff>177612</xdr:rowOff>
    </xdr:to>
    <xdr:grpSp>
      <xdr:nvGrpSpPr>
        <xdr:cNvPr id="2" name="Grupo 1"/>
        <xdr:cNvGrpSpPr/>
      </xdr:nvGrpSpPr>
      <xdr:grpSpPr>
        <a:xfrm>
          <a:off x="1488486" y="7080436"/>
          <a:ext cx="3843316" cy="1479176"/>
          <a:chOff x="1243854" y="10466295"/>
          <a:chExt cx="3059205" cy="1479176"/>
        </a:xfrm>
      </xdr:grpSpPr>
      <xdr:sp macro="" textlink="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5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10</xdr:col>
      <xdr:colOff>47626</xdr:colOff>
      <xdr:row>35</xdr:row>
      <xdr:rowOff>27453</xdr:rowOff>
    </xdr:from>
    <xdr:to>
      <xdr:col>11</xdr:col>
      <xdr:colOff>1571625</xdr:colOff>
      <xdr:row>42</xdr:row>
      <xdr:rowOff>173129</xdr:rowOff>
    </xdr:to>
    <xdr:grpSp>
      <xdr:nvGrpSpPr>
        <xdr:cNvPr id="6" name="Grupo 5"/>
        <xdr:cNvGrpSpPr/>
      </xdr:nvGrpSpPr>
      <xdr:grpSpPr>
        <a:xfrm>
          <a:off x="8927857" y="7075953"/>
          <a:ext cx="3612172" cy="1479176"/>
          <a:chOff x="1243854" y="10466295"/>
          <a:chExt cx="3059205" cy="1479176"/>
        </a:xfrm>
      </xdr:grpSpPr>
      <xdr:sp macro="" textlink="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8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747993</xdr:colOff>
          <xdr:row>0</xdr:row>
          <xdr:rowOff>54350</xdr:rowOff>
        </xdr:from>
        <xdr:to>
          <xdr:col>13</xdr:col>
          <xdr:colOff>1047848</xdr:colOff>
          <xdr:row>4</xdr:row>
          <xdr:rowOff>54350</xdr:rowOff>
        </xdr:to>
        <xdr:pic>
          <xdr:nvPicPr>
            <xdr:cNvPr id="12" name="Imagen 11"/>
            <xdr:cNvPicPr>
              <a:picLocks noChangeAspect="1"/>
              <a:extLst>
                <a:ext uri="{84589F7E-364E-4C9E-8A38-B11213B215E9}">
                  <a14:cameraTool cellRange="MiLogo" spid="_x0000_s496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3197168" y="54350"/>
              <a:ext cx="1061855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362722</xdr:colOff>
      <xdr:row>37</xdr:row>
      <xdr:rowOff>40749</xdr:rowOff>
    </xdr:from>
    <xdr:to>
      <xdr:col>6</xdr:col>
      <xdr:colOff>179917</xdr:colOff>
      <xdr:row>44</xdr:row>
      <xdr:rowOff>186425</xdr:rowOff>
    </xdr:to>
    <xdr:grpSp>
      <xdr:nvGrpSpPr>
        <xdr:cNvPr id="2" name="Grupo 1"/>
        <xdr:cNvGrpSpPr/>
      </xdr:nvGrpSpPr>
      <xdr:grpSpPr>
        <a:xfrm>
          <a:off x="2039122" y="7765524"/>
          <a:ext cx="3865320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7</xdr:col>
      <xdr:colOff>1153576</xdr:colOff>
      <xdr:row>37</xdr:row>
      <xdr:rowOff>40737</xdr:rowOff>
    </xdr:from>
    <xdr:to>
      <xdr:col>11</xdr:col>
      <xdr:colOff>560909</xdr:colOff>
      <xdr:row>44</xdr:row>
      <xdr:rowOff>186413</xdr:rowOff>
    </xdr:to>
    <xdr:grpSp>
      <xdr:nvGrpSpPr>
        <xdr:cNvPr id="5" name="Grupo 4"/>
        <xdr:cNvGrpSpPr/>
      </xdr:nvGrpSpPr>
      <xdr:grpSpPr>
        <a:xfrm>
          <a:off x="9440326" y="7765512"/>
          <a:ext cx="3845983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423708</xdr:colOff>
          <xdr:row>0</xdr:row>
          <xdr:rowOff>45885</xdr:rowOff>
        </xdr:from>
        <xdr:to>
          <xdr:col>13</xdr:col>
          <xdr:colOff>720824</xdr:colOff>
          <xdr:row>3</xdr:row>
          <xdr:rowOff>130552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3740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4107958" y="45885"/>
              <a:ext cx="1059116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510888</xdr:colOff>
      <xdr:row>33</xdr:row>
      <xdr:rowOff>188916</xdr:rowOff>
    </xdr:from>
    <xdr:to>
      <xdr:col>5</xdr:col>
      <xdr:colOff>529166</xdr:colOff>
      <xdr:row>41</xdr:row>
      <xdr:rowOff>144092</xdr:rowOff>
    </xdr:to>
    <xdr:grpSp>
      <xdr:nvGrpSpPr>
        <xdr:cNvPr id="2" name="Grupo 1"/>
        <xdr:cNvGrpSpPr/>
      </xdr:nvGrpSpPr>
      <xdr:grpSpPr>
        <a:xfrm>
          <a:off x="1422567" y="7155773"/>
          <a:ext cx="2780528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6</xdr:col>
      <xdr:colOff>804334</xdr:colOff>
      <xdr:row>34</xdr:row>
      <xdr:rowOff>19571</xdr:rowOff>
    </xdr:from>
    <xdr:to>
      <xdr:col>9</xdr:col>
      <xdr:colOff>370416</xdr:colOff>
      <xdr:row>41</xdr:row>
      <xdr:rowOff>165247</xdr:rowOff>
    </xdr:to>
    <xdr:grpSp>
      <xdr:nvGrpSpPr>
        <xdr:cNvPr id="5" name="Grupo 4"/>
        <xdr:cNvGrpSpPr/>
      </xdr:nvGrpSpPr>
      <xdr:grpSpPr>
        <a:xfrm>
          <a:off x="7077227" y="7176928"/>
          <a:ext cx="2804582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688290</xdr:colOff>
          <xdr:row>0</xdr:row>
          <xdr:rowOff>56468</xdr:rowOff>
        </xdr:from>
        <xdr:to>
          <xdr:col>9</xdr:col>
          <xdr:colOff>1747406</xdr:colOff>
          <xdr:row>3</xdr:row>
          <xdr:rowOff>141135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3638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0202707" y="56468"/>
              <a:ext cx="1059116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352139</xdr:colOff>
      <xdr:row>37</xdr:row>
      <xdr:rowOff>40749</xdr:rowOff>
    </xdr:from>
    <xdr:to>
      <xdr:col>6</xdr:col>
      <xdr:colOff>1068917</xdr:colOff>
      <xdr:row>44</xdr:row>
      <xdr:rowOff>186425</xdr:rowOff>
    </xdr:to>
    <xdr:grpSp>
      <xdr:nvGrpSpPr>
        <xdr:cNvPr id="2" name="Grupo 1"/>
        <xdr:cNvGrpSpPr/>
      </xdr:nvGrpSpPr>
      <xdr:grpSpPr>
        <a:xfrm>
          <a:off x="1263818" y="7769606"/>
          <a:ext cx="4281849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402168</xdr:colOff>
      <xdr:row>37</xdr:row>
      <xdr:rowOff>19570</xdr:rowOff>
    </xdr:from>
    <xdr:to>
      <xdr:col>13</xdr:col>
      <xdr:colOff>137585</xdr:colOff>
      <xdr:row>44</xdr:row>
      <xdr:rowOff>165246</xdr:rowOff>
    </xdr:to>
    <xdr:grpSp>
      <xdr:nvGrpSpPr>
        <xdr:cNvPr id="5" name="Grupo 4"/>
        <xdr:cNvGrpSpPr/>
      </xdr:nvGrpSpPr>
      <xdr:grpSpPr>
        <a:xfrm>
          <a:off x="9995204" y="7748427"/>
          <a:ext cx="4307417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444874</xdr:colOff>
          <xdr:row>0</xdr:row>
          <xdr:rowOff>45884</xdr:rowOff>
        </xdr:from>
        <xdr:to>
          <xdr:col>14</xdr:col>
          <xdr:colOff>741990</xdr:colOff>
          <xdr:row>3</xdr:row>
          <xdr:rowOff>130551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3536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4608549" y="45884"/>
              <a:ext cx="1059116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172222</xdr:colOff>
      <xdr:row>67</xdr:row>
      <xdr:rowOff>19582</xdr:rowOff>
    </xdr:from>
    <xdr:to>
      <xdr:col>5</xdr:col>
      <xdr:colOff>465667</xdr:colOff>
      <xdr:row>74</xdr:row>
      <xdr:rowOff>165258</xdr:rowOff>
    </xdr:to>
    <xdr:grpSp>
      <xdr:nvGrpSpPr>
        <xdr:cNvPr id="2" name="Grupo 1"/>
        <xdr:cNvGrpSpPr/>
      </xdr:nvGrpSpPr>
      <xdr:grpSpPr>
        <a:xfrm>
          <a:off x="1086622" y="14792857"/>
          <a:ext cx="3646245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7</xdr:col>
      <xdr:colOff>2190755</xdr:colOff>
      <xdr:row>67</xdr:row>
      <xdr:rowOff>30154</xdr:rowOff>
    </xdr:from>
    <xdr:to>
      <xdr:col>10</xdr:col>
      <xdr:colOff>846671</xdr:colOff>
      <xdr:row>74</xdr:row>
      <xdr:rowOff>175830</xdr:rowOff>
    </xdr:to>
    <xdr:grpSp>
      <xdr:nvGrpSpPr>
        <xdr:cNvPr id="5" name="Grupo 4"/>
        <xdr:cNvGrpSpPr/>
      </xdr:nvGrpSpPr>
      <xdr:grpSpPr>
        <a:xfrm>
          <a:off x="8439155" y="14803429"/>
          <a:ext cx="3666066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931708</xdr:colOff>
          <xdr:row>0</xdr:row>
          <xdr:rowOff>45883</xdr:rowOff>
        </xdr:from>
        <xdr:to>
          <xdr:col>10</xdr:col>
          <xdr:colOff>1990824</xdr:colOff>
          <xdr:row>3</xdr:row>
          <xdr:rowOff>130550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4249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1493875" y="45883"/>
              <a:ext cx="1059116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234664</xdr:colOff>
      <xdr:row>39</xdr:row>
      <xdr:rowOff>21699</xdr:rowOff>
    </xdr:from>
    <xdr:to>
      <xdr:col>16</xdr:col>
      <xdr:colOff>193675</xdr:colOff>
      <xdr:row>46</xdr:row>
      <xdr:rowOff>167375</xdr:rowOff>
    </xdr:to>
    <xdr:grpSp>
      <xdr:nvGrpSpPr>
        <xdr:cNvPr id="2" name="Grupo 1"/>
        <xdr:cNvGrpSpPr/>
      </xdr:nvGrpSpPr>
      <xdr:grpSpPr>
        <a:xfrm>
          <a:off x="11507294" y="8204916"/>
          <a:ext cx="5276446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24</xdr:col>
      <xdr:colOff>733425</xdr:colOff>
      <xdr:row>39</xdr:row>
      <xdr:rowOff>30154</xdr:rowOff>
    </xdr:from>
    <xdr:to>
      <xdr:col>33</xdr:col>
      <xdr:colOff>76200</xdr:colOff>
      <xdr:row>46</xdr:row>
      <xdr:rowOff>175830</xdr:rowOff>
    </xdr:to>
    <xdr:grpSp>
      <xdr:nvGrpSpPr>
        <xdr:cNvPr id="5" name="Grupo 4"/>
        <xdr:cNvGrpSpPr/>
      </xdr:nvGrpSpPr>
      <xdr:grpSpPr>
        <a:xfrm>
          <a:off x="27337164" y="8213371"/>
          <a:ext cx="6498949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447675</xdr:colOff>
          <xdr:row>0</xdr:row>
          <xdr:rowOff>83984</xdr:rowOff>
        </xdr:from>
        <xdr:to>
          <xdr:col>41</xdr:col>
          <xdr:colOff>744377</xdr:colOff>
          <xdr:row>3</xdr:row>
          <xdr:rowOff>168651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4957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6097250" y="83984"/>
              <a:ext cx="1058702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867896</xdr:colOff>
      <xdr:row>36</xdr:row>
      <xdr:rowOff>22411</xdr:rowOff>
    </xdr:from>
    <xdr:to>
      <xdr:col>5</xdr:col>
      <xdr:colOff>266699</xdr:colOff>
      <xdr:row>43</xdr:row>
      <xdr:rowOff>168087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1782296" y="7299511"/>
          <a:ext cx="3189753" cy="1479176"/>
          <a:chOff x="1243854" y="10466295"/>
          <a:chExt cx="3273249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273249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[1]Datos!G6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Juan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9</xdr:col>
      <xdr:colOff>209551</xdr:colOff>
      <xdr:row>36</xdr:row>
      <xdr:rowOff>8403</xdr:rowOff>
    </xdr:from>
    <xdr:to>
      <xdr:col>13</xdr:col>
      <xdr:colOff>838200</xdr:colOff>
      <xdr:row>43</xdr:row>
      <xdr:rowOff>154079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8839201" y="7285503"/>
          <a:ext cx="3352799" cy="1479176"/>
          <a:chOff x="1365011" y="10456770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65011" y="10456770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[1]Datos!G11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Pedro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1224243</xdr:colOff>
          <xdr:row>0</xdr:row>
          <xdr:rowOff>35300</xdr:rowOff>
        </xdr:from>
        <xdr:to>
          <xdr:col>13</xdr:col>
          <xdr:colOff>2286098</xdr:colOff>
          <xdr:row>5</xdr:row>
          <xdr:rowOff>35300</xdr:rowOff>
        </xdr:to>
        <xdr:pic>
          <xdr:nvPicPr>
            <xdr:cNvPr id="11" name="Imagen 10">
              <a:extLst>
                <a:ext uri="{FF2B5EF4-FFF2-40B4-BE49-F238E27FC236}">
                  <a16:creationId xmlns:a16="http://schemas.microsoft.com/office/drawing/2014/main" id="{00000000-0008-0000-0A00-00000B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MiLogo" spid="_x0000_s6477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2578043" y="35300"/>
              <a:ext cx="1061855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2585223</xdr:colOff>
      <xdr:row>50</xdr:row>
      <xdr:rowOff>19583</xdr:rowOff>
    </xdr:from>
    <xdr:to>
      <xdr:col>6</xdr:col>
      <xdr:colOff>1091142</xdr:colOff>
      <xdr:row>57</xdr:row>
      <xdr:rowOff>165259</xdr:rowOff>
    </xdr:to>
    <xdr:grpSp>
      <xdr:nvGrpSpPr>
        <xdr:cNvPr id="2" name="Grupo 1"/>
        <xdr:cNvGrpSpPr/>
      </xdr:nvGrpSpPr>
      <xdr:grpSpPr>
        <a:xfrm>
          <a:off x="2585223" y="13746789"/>
          <a:ext cx="5072566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10</xdr:col>
      <xdr:colOff>328089</xdr:colOff>
      <xdr:row>50</xdr:row>
      <xdr:rowOff>19572</xdr:rowOff>
    </xdr:from>
    <xdr:to>
      <xdr:col>14</xdr:col>
      <xdr:colOff>317499</xdr:colOff>
      <xdr:row>57</xdr:row>
      <xdr:rowOff>165248</xdr:rowOff>
    </xdr:to>
    <xdr:grpSp>
      <xdr:nvGrpSpPr>
        <xdr:cNvPr id="5" name="Grupo 4"/>
        <xdr:cNvGrpSpPr/>
      </xdr:nvGrpSpPr>
      <xdr:grpSpPr>
        <a:xfrm>
          <a:off x="11959795" y="13746778"/>
          <a:ext cx="5054469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190874</xdr:colOff>
          <xdr:row>0</xdr:row>
          <xdr:rowOff>56465</xdr:rowOff>
        </xdr:from>
        <xdr:to>
          <xdr:col>15</xdr:col>
          <xdr:colOff>1249990</xdr:colOff>
          <xdr:row>3</xdr:row>
          <xdr:rowOff>141132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4350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8193124" y="56465"/>
              <a:ext cx="1059116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225139</xdr:colOff>
      <xdr:row>50</xdr:row>
      <xdr:rowOff>19583</xdr:rowOff>
    </xdr:from>
    <xdr:to>
      <xdr:col>7</xdr:col>
      <xdr:colOff>223308</xdr:colOff>
      <xdr:row>57</xdr:row>
      <xdr:rowOff>165259</xdr:rowOff>
    </xdr:to>
    <xdr:grpSp>
      <xdr:nvGrpSpPr>
        <xdr:cNvPr id="2" name="Grupo 1"/>
        <xdr:cNvGrpSpPr/>
      </xdr:nvGrpSpPr>
      <xdr:grpSpPr>
        <a:xfrm>
          <a:off x="2987389" y="13762797"/>
          <a:ext cx="5060026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10</xdr:col>
      <xdr:colOff>63506</xdr:colOff>
      <xdr:row>50</xdr:row>
      <xdr:rowOff>8989</xdr:rowOff>
    </xdr:from>
    <xdr:to>
      <xdr:col>14</xdr:col>
      <xdr:colOff>52916</xdr:colOff>
      <xdr:row>57</xdr:row>
      <xdr:rowOff>154665</xdr:rowOff>
    </xdr:to>
    <xdr:grpSp>
      <xdr:nvGrpSpPr>
        <xdr:cNvPr id="5" name="Grupo 4"/>
        <xdr:cNvGrpSpPr/>
      </xdr:nvGrpSpPr>
      <xdr:grpSpPr>
        <a:xfrm>
          <a:off x="11684006" y="13752203"/>
          <a:ext cx="5051267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190874</xdr:colOff>
          <xdr:row>0</xdr:row>
          <xdr:rowOff>56465</xdr:rowOff>
        </xdr:from>
        <xdr:to>
          <xdr:col>15</xdr:col>
          <xdr:colOff>1249990</xdr:colOff>
          <xdr:row>3</xdr:row>
          <xdr:rowOff>141132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4452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8155024" y="56465"/>
              <a:ext cx="1059116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225139</xdr:colOff>
      <xdr:row>50</xdr:row>
      <xdr:rowOff>19583</xdr:rowOff>
    </xdr:from>
    <xdr:to>
      <xdr:col>7</xdr:col>
      <xdr:colOff>223308</xdr:colOff>
      <xdr:row>57</xdr:row>
      <xdr:rowOff>165259</xdr:rowOff>
    </xdr:to>
    <xdr:grpSp>
      <xdr:nvGrpSpPr>
        <xdr:cNvPr id="2" name="Grupo 1"/>
        <xdr:cNvGrpSpPr/>
      </xdr:nvGrpSpPr>
      <xdr:grpSpPr>
        <a:xfrm>
          <a:off x="2987389" y="13762797"/>
          <a:ext cx="5060026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10</xdr:col>
      <xdr:colOff>63506</xdr:colOff>
      <xdr:row>50</xdr:row>
      <xdr:rowOff>8989</xdr:rowOff>
    </xdr:from>
    <xdr:to>
      <xdr:col>14</xdr:col>
      <xdr:colOff>52916</xdr:colOff>
      <xdr:row>57</xdr:row>
      <xdr:rowOff>154665</xdr:rowOff>
    </xdr:to>
    <xdr:grpSp>
      <xdr:nvGrpSpPr>
        <xdr:cNvPr id="5" name="Grupo 4"/>
        <xdr:cNvGrpSpPr/>
      </xdr:nvGrpSpPr>
      <xdr:grpSpPr>
        <a:xfrm>
          <a:off x="11684006" y="13752203"/>
          <a:ext cx="5051267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190874</xdr:colOff>
          <xdr:row>0</xdr:row>
          <xdr:rowOff>56465</xdr:rowOff>
        </xdr:from>
        <xdr:to>
          <xdr:col>15</xdr:col>
          <xdr:colOff>1249990</xdr:colOff>
          <xdr:row>3</xdr:row>
          <xdr:rowOff>141132</xdr:rowOff>
        </xdr:to>
        <xdr:pic>
          <xdr:nvPicPr>
            <xdr:cNvPr id="8" name="Imagen 7"/>
            <xdr:cNvPicPr>
              <a:picLocks noChangeAspect="1"/>
              <a:extLst>
                <a:ext uri="{84589F7E-364E-4C9E-8A38-B11213B215E9}">
                  <a14:cameraTool cellRange="MiLogo" spid="_x0000_s8909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8155024" y="56465"/>
              <a:ext cx="1059116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761554</xdr:colOff>
      <xdr:row>35</xdr:row>
      <xdr:rowOff>37000</xdr:rowOff>
    </xdr:from>
    <xdr:to>
      <xdr:col>9</xdr:col>
      <xdr:colOff>95974</xdr:colOff>
      <xdr:row>42</xdr:row>
      <xdr:rowOff>182676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666554" y="7657000"/>
          <a:ext cx="6192420" cy="1479176"/>
          <a:chOff x="1243854" y="10466295"/>
          <a:chExt cx="3273249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273249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[2]Datos!G6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Juan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12</xdr:col>
      <xdr:colOff>671313</xdr:colOff>
      <xdr:row>35</xdr:row>
      <xdr:rowOff>18651</xdr:rowOff>
    </xdr:from>
    <xdr:to>
      <xdr:col>17</xdr:col>
      <xdr:colOff>1021225</xdr:colOff>
      <xdr:row>42</xdr:row>
      <xdr:rowOff>166739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13475634" y="7638651"/>
          <a:ext cx="6173770" cy="1481588"/>
          <a:chOff x="1365011" y="10456770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65011" y="10456770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[2]Datos!G11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Pedro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0</xdr:row>
          <xdr:rowOff>57150</xdr:rowOff>
        </xdr:from>
        <xdr:to>
          <xdr:col>20</xdr:col>
          <xdr:colOff>698224</xdr:colOff>
          <xdr:row>4</xdr:row>
          <xdr:rowOff>57150</xdr:rowOff>
        </xdr:to>
        <xdr:pic>
          <xdr:nvPicPr>
            <xdr:cNvPr id="11" name="Imagen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MiLogo" spid="_x0000_s6682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21069300" y="57150"/>
              <a:ext cx="1060174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593913</xdr:colOff>
      <xdr:row>35</xdr:row>
      <xdr:rowOff>33617</xdr:rowOff>
    </xdr:from>
    <xdr:to>
      <xdr:col>7</xdr:col>
      <xdr:colOff>554690</xdr:colOff>
      <xdr:row>42</xdr:row>
      <xdr:rowOff>179293</xdr:rowOff>
    </xdr:to>
    <xdr:grpSp>
      <xdr:nvGrpSpPr>
        <xdr:cNvPr id="2" name="Grupo 1"/>
        <xdr:cNvGrpSpPr/>
      </xdr:nvGrpSpPr>
      <xdr:grpSpPr>
        <a:xfrm>
          <a:off x="1505000" y="7272617"/>
          <a:ext cx="4590755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9</xdr:col>
      <xdr:colOff>666753</xdr:colOff>
      <xdr:row>35</xdr:row>
      <xdr:rowOff>25772</xdr:rowOff>
    </xdr:from>
    <xdr:to>
      <xdr:col>11</xdr:col>
      <xdr:colOff>803463</xdr:colOff>
      <xdr:row>42</xdr:row>
      <xdr:rowOff>171448</xdr:rowOff>
    </xdr:to>
    <xdr:grpSp>
      <xdr:nvGrpSpPr>
        <xdr:cNvPr id="5" name="Grupo 4"/>
        <xdr:cNvGrpSpPr/>
      </xdr:nvGrpSpPr>
      <xdr:grpSpPr>
        <a:xfrm>
          <a:off x="10663862" y="7264772"/>
          <a:ext cx="4592753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119343</xdr:colOff>
          <xdr:row>0</xdr:row>
          <xdr:rowOff>44825</xdr:rowOff>
        </xdr:from>
        <xdr:to>
          <xdr:col>12</xdr:col>
          <xdr:colOff>1181198</xdr:colOff>
          <xdr:row>4</xdr:row>
          <xdr:rowOff>44825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2211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5559368" y="44825"/>
              <a:ext cx="1061855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315647</xdr:colOff>
      <xdr:row>34</xdr:row>
      <xdr:rowOff>27891</xdr:rowOff>
    </xdr:from>
    <xdr:to>
      <xdr:col>5</xdr:col>
      <xdr:colOff>1846130</xdr:colOff>
      <xdr:row>41</xdr:row>
      <xdr:rowOff>170165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1213718" y="7838391"/>
          <a:ext cx="3707626" cy="1475774"/>
          <a:chOff x="1243854" y="10466295"/>
          <a:chExt cx="3273249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273249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[2]Datos!G6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Juan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7</xdr:col>
      <xdr:colOff>1128735</xdr:colOff>
      <xdr:row>34</xdr:row>
      <xdr:rowOff>20346</xdr:rowOff>
    </xdr:from>
    <xdr:to>
      <xdr:col>10</xdr:col>
      <xdr:colOff>676790</xdr:colOff>
      <xdr:row>41</xdr:row>
      <xdr:rowOff>162620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8013949" y="7830846"/>
          <a:ext cx="3711841" cy="1475774"/>
          <a:chOff x="1203111" y="10500089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203111" y="10500089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[2]Datos!G11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Pedro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1377723</xdr:colOff>
          <xdr:row>0</xdr:row>
          <xdr:rowOff>29595</xdr:rowOff>
        </xdr:from>
        <xdr:to>
          <xdr:col>12</xdr:col>
          <xdr:colOff>23019</xdr:colOff>
          <xdr:row>4</xdr:row>
          <xdr:rowOff>21090</xdr:rowOff>
        </xdr:to>
        <xdr:pic>
          <xdr:nvPicPr>
            <xdr:cNvPr id="11" name="Imagen 10">
              <a:extLs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MiLogo" spid="_x0000_s6580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2407673" y="29595"/>
              <a:ext cx="1054711" cy="943995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309563</xdr:colOff>
      <xdr:row>38</xdr:row>
      <xdr:rowOff>58608</xdr:rowOff>
    </xdr:from>
    <xdr:to>
      <xdr:col>8</xdr:col>
      <xdr:colOff>333375</xdr:colOff>
      <xdr:row>46</xdr:row>
      <xdr:rowOff>13784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309563" y="8198153"/>
          <a:ext cx="8509721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en-US" i="0" strike="noStrike">
                <a:solidFill>
                  <a:srgbClr val="000000"/>
                </a:solidFill>
                <a:latin typeface="+mn-lt"/>
                <a:cs typeface="Arial"/>
              </a:rPr>
              <a:t>Juan </a:t>
            </a:r>
          </a:p>
        </xdr:txBody>
      </xdr:sp>
    </xdr:grpSp>
    <xdr:clientData/>
  </xdr:twoCellAnchor>
  <xdr:twoCellAnchor>
    <xdr:from>
      <xdr:col>10</xdr:col>
      <xdr:colOff>57829</xdr:colOff>
      <xdr:row>38</xdr:row>
      <xdr:rowOff>42722</xdr:rowOff>
    </xdr:from>
    <xdr:to>
      <xdr:col>18</xdr:col>
      <xdr:colOff>219781</xdr:colOff>
      <xdr:row>45</xdr:row>
      <xdr:rowOff>185498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10639238" y="8182267"/>
          <a:ext cx="8422725" cy="14762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[2]Datos!G11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Pedro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0</xdr:row>
          <xdr:rowOff>54615</xdr:rowOff>
        </xdr:from>
        <xdr:to>
          <xdr:col>27</xdr:col>
          <xdr:colOff>284567</xdr:colOff>
          <xdr:row>3</xdr:row>
          <xdr:rowOff>136258</xdr:rowOff>
        </xdr:to>
        <xdr:pic>
          <xdr:nvPicPr>
            <xdr:cNvPr id="11" name="Imagen 10">
              <a:extLst>
                <a:ext uri="{FF2B5EF4-FFF2-40B4-BE49-F238E27FC236}">
                  <a16:creationId xmlns:a16="http://schemas.microsoft.com/office/drawing/2014/main" id="{00000000-0008-0000-0A00-00000B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MiLogo" spid="_x0000_s8421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29813250" y="54615"/>
              <a:ext cx="1060174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235722</xdr:colOff>
      <xdr:row>37</xdr:row>
      <xdr:rowOff>30165</xdr:rowOff>
    </xdr:from>
    <xdr:to>
      <xdr:col>6</xdr:col>
      <xdr:colOff>1714500</xdr:colOff>
      <xdr:row>44</xdr:row>
      <xdr:rowOff>175841</xdr:rowOff>
    </xdr:to>
    <xdr:grpSp>
      <xdr:nvGrpSpPr>
        <xdr:cNvPr id="2" name="Grupo 1"/>
        <xdr:cNvGrpSpPr/>
      </xdr:nvGrpSpPr>
      <xdr:grpSpPr>
        <a:xfrm>
          <a:off x="1907889" y="7755998"/>
          <a:ext cx="4283361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201084</xdr:colOff>
      <xdr:row>37</xdr:row>
      <xdr:rowOff>19571</xdr:rowOff>
    </xdr:from>
    <xdr:to>
      <xdr:col>12</xdr:col>
      <xdr:colOff>941918</xdr:colOff>
      <xdr:row>44</xdr:row>
      <xdr:rowOff>165247</xdr:rowOff>
    </xdr:to>
    <xdr:grpSp>
      <xdr:nvGrpSpPr>
        <xdr:cNvPr id="5" name="Grupo 4"/>
        <xdr:cNvGrpSpPr/>
      </xdr:nvGrpSpPr>
      <xdr:grpSpPr>
        <a:xfrm>
          <a:off x="9800167" y="7745404"/>
          <a:ext cx="4296834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444874</xdr:colOff>
          <xdr:row>0</xdr:row>
          <xdr:rowOff>45884</xdr:rowOff>
        </xdr:from>
        <xdr:to>
          <xdr:col>14</xdr:col>
          <xdr:colOff>741990</xdr:colOff>
          <xdr:row>3</xdr:row>
          <xdr:rowOff>130551</xdr:rowOff>
        </xdr:to>
        <xdr:pic>
          <xdr:nvPicPr>
            <xdr:cNvPr id="8" name="Imagen 7"/>
            <xdr:cNvPicPr>
              <a:picLocks noChangeAspect="1"/>
              <a:extLst>
                <a:ext uri="{84589F7E-364E-4C9E-8A38-B11213B215E9}">
                  <a14:cameraTool cellRange="MiLogo" spid="_x0000_s8500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4608549" y="45884"/>
              <a:ext cx="1059116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595556</xdr:colOff>
      <xdr:row>37</xdr:row>
      <xdr:rowOff>30166</xdr:rowOff>
    </xdr:from>
    <xdr:to>
      <xdr:col>6</xdr:col>
      <xdr:colOff>1312334</xdr:colOff>
      <xdr:row>44</xdr:row>
      <xdr:rowOff>175842</xdr:rowOff>
    </xdr:to>
    <xdr:grpSp>
      <xdr:nvGrpSpPr>
        <xdr:cNvPr id="2" name="Grupo 1"/>
        <xdr:cNvGrpSpPr/>
      </xdr:nvGrpSpPr>
      <xdr:grpSpPr>
        <a:xfrm>
          <a:off x="1509956" y="7754941"/>
          <a:ext cx="4279128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412751</xdr:colOff>
      <xdr:row>37</xdr:row>
      <xdr:rowOff>30154</xdr:rowOff>
    </xdr:from>
    <xdr:to>
      <xdr:col>13</xdr:col>
      <xdr:colOff>148168</xdr:colOff>
      <xdr:row>44</xdr:row>
      <xdr:rowOff>175830</xdr:rowOff>
    </xdr:to>
    <xdr:grpSp>
      <xdr:nvGrpSpPr>
        <xdr:cNvPr id="5" name="Grupo 4"/>
        <xdr:cNvGrpSpPr/>
      </xdr:nvGrpSpPr>
      <xdr:grpSpPr>
        <a:xfrm>
          <a:off x="10013951" y="7754929"/>
          <a:ext cx="4297892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444874</xdr:colOff>
          <xdr:row>0</xdr:row>
          <xdr:rowOff>45884</xdr:rowOff>
        </xdr:from>
        <xdr:to>
          <xdr:col>14</xdr:col>
          <xdr:colOff>741990</xdr:colOff>
          <xdr:row>3</xdr:row>
          <xdr:rowOff>130551</xdr:rowOff>
        </xdr:to>
        <xdr:pic>
          <xdr:nvPicPr>
            <xdr:cNvPr id="8" name="Imagen 7"/>
            <xdr:cNvPicPr>
              <a:picLocks noChangeAspect="1"/>
              <a:extLst>
                <a:ext uri="{84589F7E-364E-4C9E-8A38-B11213B215E9}">
                  <a14:cameraTool cellRange="MiLogo" spid="_x0000_s8603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4608549" y="45884"/>
              <a:ext cx="1059116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595556</xdr:colOff>
      <xdr:row>37</xdr:row>
      <xdr:rowOff>30166</xdr:rowOff>
    </xdr:from>
    <xdr:to>
      <xdr:col>6</xdr:col>
      <xdr:colOff>1312334</xdr:colOff>
      <xdr:row>44</xdr:row>
      <xdr:rowOff>175842</xdr:rowOff>
    </xdr:to>
    <xdr:grpSp>
      <xdr:nvGrpSpPr>
        <xdr:cNvPr id="2" name="Grupo 1"/>
        <xdr:cNvGrpSpPr/>
      </xdr:nvGrpSpPr>
      <xdr:grpSpPr>
        <a:xfrm>
          <a:off x="1509956" y="7754941"/>
          <a:ext cx="4279128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412751</xdr:colOff>
      <xdr:row>37</xdr:row>
      <xdr:rowOff>30154</xdr:rowOff>
    </xdr:from>
    <xdr:to>
      <xdr:col>13</xdr:col>
      <xdr:colOff>148168</xdr:colOff>
      <xdr:row>44</xdr:row>
      <xdr:rowOff>175830</xdr:rowOff>
    </xdr:to>
    <xdr:grpSp>
      <xdr:nvGrpSpPr>
        <xdr:cNvPr id="5" name="Grupo 4"/>
        <xdr:cNvGrpSpPr/>
      </xdr:nvGrpSpPr>
      <xdr:grpSpPr>
        <a:xfrm>
          <a:off x="10013951" y="7754929"/>
          <a:ext cx="4297892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444874</xdr:colOff>
          <xdr:row>0</xdr:row>
          <xdr:rowOff>45884</xdr:rowOff>
        </xdr:from>
        <xdr:to>
          <xdr:col>14</xdr:col>
          <xdr:colOff>741990</xdr:colOff>
          <xdr:row>3</xdr:row>
          <xdr:rowOff>130551</xdr:rowOff>
        </xdr:to>
        <xdr:pic>
          <xdr:nvPicPr>
            <xdr:cNvPr id="8" name="Imagen 7"/>
            <xdr:cNvPicPr>
              <a:picLocks noChangeAspect="1"/>
              <a:extLst>
                <a:ext uri="{84589F7E-364E-4C9E-8A38-B11213B215E9}">
                  <a14:cameraTool cellRange="MiLogo" spid="_x0000_s8705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4608549" y="45884"/>
              <a:ext cx="1059116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235722</xdr:colOff>
      <xdr:row>37</xdr:row>
      <xdr:rowOff>30165</xdr:rowOff>
    </xdr:from>
    <xdr:to>
      <xdr:col>6</xdr:col>
      <xdr:colOff>1714500</xdr:colOff>
      <xdr:row>44</xdr:row>
      <xdr:rowOff>175841</xdr:rowOff>
    </xdr:to>
    <xdr:grpSp>
      <xdr:nvGrpSpPr>
        <xdr:cNvPr id="2" name="Grupo 1"/>
        <xdr:cNvGrpSpPr/>
      </xdr:nvGrpSpPr>
      <xdr:grpSpPr>
        <a:xfrm>
          <a:off x="1907889" y="7755998"/>
          <a:ext cx="4283361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201084</xdr:colOff>
      <xdr:row>37</xdr:row>
      <xdr:rowOff>19571</xdr:rowOff>
    </xdr:from>
    <xdr:to>
      <xdr:col>12</xdr:col>
      <xdr:colOff>941918</xdr:colOff>
      <xdr:row>44</xdr:row>
      <xdr:rowOff>165247</xdr:rowOff>
    </xdr:to>
    <xdr:grpSp>
      <xdr:nvGrpSpPr>
        <xdr:cNvPr id="5" name="Grupo 4"/>
        <xdr:cNvGrpSpPr/>
      </xdr:nvGrpSpPr>
      <xdr:grpSpPr>
        <a:xfrm>
          <a:off x="9800167" y="7745404"/>
          <a:ext cx="4296834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444874</xdr:colOff>
          <xdr:row>0</xdr:row>
          <xdr:rowOff>45884</xdr:rowOff>
        </xdr:from>
        <xdr:to>
          <xdr:col>14</xdr:col>
          <xdr:colOff>741990</xdr:colOff>
          <xdr:row>3</xdr:row>
          <xdr:rowOff>130551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3128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4608549" y="45884"/>
              <a:ext cx="1059116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595556</xdr:colOff>
      <xdr:row>37</xdr:row>
      <xdr:rowOff>30166</xdr:rowOff>
    </xdr:from>
    <xdr:to>
      <xdr:col>6</xdr:col>
      <xdr:colOff>1312334</xdr:colOff>
      <xdr:row>44</xdr:row>
      <xdr:rowOff>175842</xdr:rowOff>
    </xdr:to>
    <xdr:grpSp>
      <xdr:nvGrpSpPr>
        <xdr:cNvPr id="2" name="Grupo 1"/>
        <xdr:cNvGrpSpPr/>
      </xdr:nvGrpSpPr>
      <xdr:grpSpPr>
        <a:xfrm>
          <a:off x="1509956" y="7754941"/>
          <a:ext cx="4279128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412751</xdr:colOff>
      <xdr:row>37</xdr:row>
      <xdr:rowOff>30154</xdr:rowOff>
    </xdr:from>
    <xdr:to>
      <xdr:col>13</xdr:col>
      <xdr:colOff>148168</xdr:colOff>
      <xdr:row>44</xdr:row>
      <xdr:rowOff>175830</xdr:rowOff>
    </xdr:to>
    <xdr:grpSp>
      <xdr:nvGrpSpPr>
        <xdr:cNvPr id="5" name="Grupo 4"/>
        <xdr:cNvGrpSpPr/>
      </xdr:nvGrpSpPr>
      <xdr:grpSpPr>
        <a:xfrm>
          <a:off x="10013951" y="7754929"/>
          <a:ext cx="4297892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444874</xdr:colOff>
          <xdr:row>0</xdr:row>
          <xdr:rowOff>45884</xdr:rowOff>
        </xdr:from>
        <xdr:to>
          <xdr:col>14</xdr:col>
          <xdr:colOff>741990</xdr:colOff>
          <xdr:row>3</xdr:row>
          <xdr:rowOff>130551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3230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4608549" y="45884"/>
              <a:ext cx="1059116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87556</xdr:colOff>
      <xdr:row>37</xdr:row>
      <xdr:rowOff>30165</xdr:rowOff>
    </xdr:from>
    <xdr:to>
      <xdr:col>6</xdr:col>
      <xdr:colOff>1566334</xdr:colOff>
      <xdr:row>44</xdr:row>
      <xdr:rowOff>175841</xdr:rowOff>
    </xdr:to>
    <xdr:grpSp>
      <xdr:nvGrpSpPr>
        <xdr:cNvPr id="2" name="Grupo 1"/>
        <xdr:cNvGrpSpPr/>
      </xdr:nvGrpSpPr>
      <xdr:grpSpPr>
        <a:xfrm>
          <a:off x="1763956" y="7754940"/>
          <a:ext cx="4279128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359834</xdr:colOff>
      <xdr:row>37</xdr:row>
      <xdr:rowOff>19571</xdr:rowOff>
    </xdr:from>
    <xdr:to>
      <xdr:col>13</xdr:col>
      <xdr:colOff>95251</xdr:colOff>
      <xdr:row>44</xdr:row>
      <xdr:rowOff>165247</xdr:rowOff>
    </xdr:to>
    <xdr:grpSp>
      <xdr:nvGrpSpPr>
        <xdr:cNvPr id="5" name="Grupo 4"/>
        <xdr:cNvGrpSpPr/>
      </xdr:nvGrpSpPr>
      <xdr:grpSpPr>
        <a:xfrm>
          <a:off x="9961034" y="7744346"/>
          <a:ext cx="4297892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444874</xdr:colOff>
          <xdr:row>0</xdr:row>
          <xdr:rowOff>45884</xdr:rowOff>
        </xdr:from>
        <xdr:to>
          <xdr:col>14</xdr:col>
          <xdr:colOff>741990</xdr:colOff>
          <xdr:row>3</xdr:row>
          <xdr:rowOff>130551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3332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4608549" y="45884"/>
              <a:ext cx="1059116" cy="95144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532055</xdr:colOff>
      <xdr:row>37</xdr:row>
      <xdr:rowOff>19583</xdr:rowOff>
    </xdr:from>
    <xdr:to>
      <xdr:col>6</xdr:col>
      <xdr:colOff>1248833</xdr:colOff>
      <xdr:row>44</xdr:row>
      <xdr:rowOff>165259</xdr:rowOff>
    </xdr:to>
    <xdr:grpSp>
      <xdr:nvGrpSpPr>
        <xdr:cNvPr id="2" name="Grupo 1"/>
        <xdr:cNvGrpSpPr/>
      </xdr:nvGrpSpPr>
      <xdr:grpSpPr>
        <a:xfrm>
          <a:off x="1446455" y="7744358"/>
          <a:ext cx="4279128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529169</xdr:colOff>
      <xdr:row>37</xdr:row>
      <xdr:rowOff>19570</xdr:rowOff>
    </xdr:from>
    <xdr:to>
      <xdr:col>14</xdr:col>
      <xdr:colOff>169338</xdr:colOff>
      <xdr:row>44</xdr:row>
      <xdr:rowOff>165246</xdr:rowOff>
    </xdr:to>
    <xdr:grpSp>
      <xdr:nvGrpSpPr>
        <xdr:cNvPr id="5" name="Grupo 4"/>
        <xdr:cNvGrpSpPr/>
      </xdr:nvGrpSpPr>
      <xdr:grpSpPr>
        <a:xfrm>
          <a:off x="9368369" y="7744345"/>
          <a:ext cx="4269319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444874</xdr:colOff>
          <xdr:row>0</xdr:row>
          <xdr:rowOff>67051</xdr:rowOff>
        </xdr:from>
        <xdr:to>
          <xdr:col>15</xdr:col>
          <xdr:colOff>741990</xdr:colOff>
          <xdr:row>3</xdr:row>
          <xdr:rowOff>151718</xdr:rowOff>
        </xdr:to>
        <xdr:pic>
          <xdr:nvPicPr>
            <xdr:cNvPr id="11" name="Imagen 10"/>
            <xdr:cNvPicPr>
              <a:picLocks noChangeAspect="1"/>
              <a:extLst>
                <a:ext uri="{84589F7E-364E-4C9E-8A38-B11213B215E9}">
                  <a14:cameraTool cellRange="MiLogo" spid="_x0000_s3434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3938624" y="67051"/>
              <a:ext cx="1059116" cy="9525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QUEL.CASTILLO/Desktop/RCR/C.P.%20MARI/REQUERIMIENTO%202021/Anexos%20Anuales%202021%2019-07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QUEL.CASTILLO/Desktop/RCR/C.P.%20MARI/REQUERIMIENTO%202021/Anexos%20Mensuales%202021%2020-07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redo.silva/Desktop/AUDITORES%20EXTERNOS%202020/Informe%20de%20Auditor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REDO.SILVA/Desktop/Mari/Cruces/Propuesta%20de%20Concentraci&#243;n%20de%20Estados%20FInancieros%20para%20Cru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Datos"/>
      <sheetName val="1A"/>
      <sheetName val="2A"/>
      <sheetName val="3A"/>
      <sheetName val="4A"/>
      <sheetName val="6A"/>
      <sheetName val="7A"/>
      <sheetName val="CatEntes"/>
      <sheetName val="Catalogos"/>
    </sheetNames>
    <sheetDataSet>
      <sheetData sheetId="0"/>
      <sheetData sheetId="1">
        <row r="1">
          <cell r="A1"/>
        </row>
        <row r="15">
          <cell r="B15"/>
        </row>
        <row r="18">
          <cell r="B18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ID</v>
          </cell>
          <cell r="B1" t="str">
            <v>TSR</v>
          </cell>
          <cell r="C1" t="str">
            <v>ClaveN</v>
          </cell>
          <cell r="D1" t="str">
            <v>Nombre</v>
          </cell>
          <cell r="E1" t="str">
            <v>Titular</v>
          </cell>
          <cell r="F1" t="str">
            <v>Cargo</v>
          </cell>
        </row>
        <row r="2">
          <cell r="A2" t="str">
            <v>0101</v>
          </cell>
          <cell r="B2" t="str">
            <v>0</v>
          </cell>
          <cell r="C2">
            <v>101</v>
          </cell>
          <cell r="D2" t="str">
            <v>Puebla</v>
          </cell>
          <cell r="E2" t="str">
            <v>Mtra. Claudia Rivera Vivanco</v>
          </cell>
          <cell r="F2" t="str">
            <v>Presidenta Municipal Constitucional</v>
          </cell>
        </row>
        <row r="3">
          <cell r="A3" t="str">
            <v>0701</v>
          </cell>
          <cell r="B3" t="str">
            <v>0</v>
          </cell>
          <cell r="C3">
            <v>701</v>
          </cell>
          <cell r="D3" t="str">
            <v>San Martín Texmelucan</v>
          </cell>
          <cell r="E3" t="str">
            <v>Lic. María Norma Layón Aarún</v>
          </cell>
          <cell r="F3" t="str">
            <v>Presidenta Municipal Constitucional</v>
          </cell>
        </row>
        <row r="4">
          <cell r="A4" t="str">
            <v>0702</v>
          </cell>
          <cell r="B4" t="str">
            <v>0</v>
          </cell>
          <cell r="C4">
            <v>702</v>
          </cell>
          <cell r="D4" t="str">
            <v>Chiautzingo</v>
          </cell>
          <cell r="E4" t="str">
            <v>Lic. Leticia Juárez Mejía</v>
          </cell>
          <cell r="F4" t="str">
            <v>Presidenta Municipal Constitucional</v>
          </cell>
        </row>
        <row r="5">
          <cell r="A5" t="str">
            <v>0703</v>
          </cell>
          <cell r="B5" t="str">
            <v>0</v>
          </cell>
          <cell r="C5">
            <v>703</v>
          </cell>
          <cell r="D5" t="str">
            <v>Huejotzingo</v>
          </cell>
          <cell r="E5" t="str">
            <v>Mtra. Angélica Patricia Alvarado Juárez</v>
          </cell>
          <cell r="F5" t="str">
            <v>Presidenta Municipal Constitucional</v>
          </cell>
        </row>
        <row r="6">
          <cell r="A6" t="str">
            <v>0704</v>
          </cell>
          <cell r="B6" t="str">
            <v>0</v>
          </cell>
          <cell r="C6">
            <v>704</v>
          </cell>
          <cell r="D6" t="str">
            <v>San Felipe Teotlalcingo</v>
          </cell>
          <cell r="E6" t="str">
            <v>Viliulfo Atlixqueño Zavala</v>
          </cell>
          <cell r="F6" t="str">
            <v>Presidente Municipal Constitucional</v>
          </cell>
        </row>
        <row r="7">
          <cell r="A7" t="str">
            <v>0705</v>
          </cell>
          <cell r="B7" t="str">
            <v>0</v>
          </cell>
          <cell r="C7">
            <v>705</v>
          </cell>
          <cell r="D7" t="str">
            <v>San Matías Tlalancaleca</v>
          </cell>
          <cell r="E7" t="str">
            <v>Arq. Elizabeth Morales Olarte</v>
          </cell>
          <cell r="F7" t="str">
            <v>Presidenta Municipal Constitucional</v>
          </cell>
        </row>
        <row r="8">
          <cell r="A8" t="str">
            <v>0706</v>
          </cell>
          <cell r="B8" t="str">
            <v>0</v>
          </cell>
          <cell r="C8">
            <v>706</v>
          </cell>
          <cell r="D8" t="str">
            <v>San Salvador el Verde</v>
          </cell>
          <cell r="E8" t="str">
            <v>Pablo Romero García</v>
          </cell>
          <cell r="F8" t="str">
            <v>Presidente Municipal Constitucional</v>
          </cell>
        </row>
        <row r="9">
          <cell r="A9" t="str">
            <v>0707</v>
          </cell>
          <cell r="B9" t="str">
            <v>0</v>
          </cell>
          <cell r="C9">
            <v>707</v>
          </cell>
          <cell r="D9" t="str">
            <v>Tlahuapan</v>
          </cell>
          <cell r="E9" t="str">
            <v>C.P. Vidal Roa Benítez</v>
          </cell>
          <cell r="F9" t="str">
            <v>Presidente Municipal Constitucional</v>
          </cell>
        </row>
        <row r="10">
          <cell r="A10" t="str">
            <v>0801</v>
          </cell>
          <cell r="B10" t="str">
            <v>0</v>
          </cell>
          <cell r="C10">
            <v>801</v>
          </cell>
          <cell r="D10" t="str">
            <v>San Pedro Cholula</v>
          </cell>
          <cell r="E10" t="str">
            <v>Méd. Luis Alberto Arriaga Lila</v>
          </cell>
          <cell r="F10" t="str">
            <v>Presidente Municipal Constitucional</v>
          </cell>
        </row>
        <row r="11">
          <cell r="A11" t="str">
            <v>0802</v>
          </cell>
          <cell r="B11" t="str">
            <v>0</v>
          </cell>
          <cell r="C11">
            <v>802</v>
          </cell>
          <cell r="D11" t="str">
            <v>Calpan</v>
          </cell>
          <cell r="E11" t="str">
            <v>Heriberto Hernández Benito</v>
          </cell>
          <cell r="F11" t="str">
            <v>Presidente Municipal Constitucional</v>
          </cell>
        </row>
        <row r="12">
          <cell r="A12" t="str">
            <v>0803</v>
          </cell>
          <cell r="B12" t="str">
            <v>0</v>
          </cell>
          <cell r="C12">
            <v>803</v>
          </cell>
          <cell r="D12" t="str">
            <v>Coronango</v>
          </cell>
          <cell r="E12" t="str">
            <v>Lic. Antonio Teutli Cuautle</v>
          </cell>
          <cell r="F12" t="str">
            <v>Presidente Municipal Constitucional</v>
          </cell>
        </row>
        <row r="13">
          <cell r="A13" t="str">
            <v>0804</v>
          </cell>
          <cell r="B13" t="str">
            <v>0</v>
          </cell>
          <cell r="C13">
            <v>804</v>
          </cell>
          <cell r="D13" t="str">
            <v>Cuautlancingo</v>
          </cell>
          <cell r="E13" t="str">
            <v>María Guadalupe Daniel Hernández</v>
          </cell>
          <cell r="F13" t="str">
            <v>Presidenta Municipal Constitucional</v>
          </cell>
        </row>
        <row r="14">
          <cell r="A14" t="str">
            <v>0805</v>
          </cell>
          <cell r="B14" t="str">
            <v>0</v>
          </cell>
          <cell r="C14">
            <v>805</v>
          </cell>
          <cell r="D14" t="str">
            <v>Domingo Arenas</v>
          </cell>
          <cell r="E14" t="str">
            <v>Méd. Javier Meneses Contreras</v>
          </cell>
          <cell r="F14" t="str">
            <v>Presidente Municipal Constitucional</v>
          </cell>
        </row>
        <row r="15">
          <cell r="A15" t="str">
            <v>0806</v>
          </cell>
          <cell r="B15" t="str">
            <v>0</v>
          </cell>
          <cell r="C15">
            <v>806</v>
          </cell>
          <cell r="D15" t="str">
            <v>Juan C. Bonilla</v>
          </cell>
          <cell r="E15" t="str">
            <v>Lic. Joel Lozano Alameda</v>
          </cell>
          <cell r="F15" t="str">
            <v>Presidente Municipal Constitucional</v>
          </cell>
        </row>
        <row r="16">
          <cell r="A16" t="str">
            <v>0807</v>
          </cell>
          <cell r="B16" t="str">
            <v>0</v>
          </cell>
          <cell r="C16">
            <v>807</v>
          </cell>
          <cell r="D16" t="str">
            <v>San Gregorio Atzompa</v>
          </cell>
          <cell r="E16" t="str">
            <v>José Avelino Mario Merlo Zanella</v>
          </cell>
          <cell r="F16" t="str">
            <v>Presidente Municipal Constitucional</v>
          </cell>
        </row>
        <row r="17">
          <cell r="A17" t="str">
            <v>0808</v>
          </cell>
          <cell r="B17" t="str">
            <v>0</v>
          </cell>
          <cell r="C17">
            <v>808</v>
          </cell>
          <cell r="D17" t="str">
            <v>San Jerónimo Tecuanipan</v>
          </cell>
          <cell r="E17" t="str">
            <v>Lic. Felipe Aponte Telles</v>
          </cell>
          <cell r="F17" t="str">
            <v>Presidente Municipal Constitucional</v>
          </cell>
        </row>
        <row r="18">
          <cell r="A18" t="str">
            <v>0809</v>
          </cell>
          <cell r="B18" t="str">
            <v>0</v>
          </cell>
          <cell r="C18">
            <v>809</v>
          </cell>
          <cell r="D18" t="str">
            <v>San Miguel Xoxtla</v>
          </cell>
          <cell r="E18" t="str">
            <v>Ángel Flores Ramos</v>
          </cell>
          <cell r="F18" t="str">
            <v>Presidente Municipal Constitucional</v>
          </cell>
        </row>
        <row r="19">
          <cell r="A19" t="str">
            <v>0810</v>
          </cell>
          <cell r="B19" t="str">
            <v>0</v>
          </cell>
          <cell r="C19">
            <v>810</v>
          </cell>
          <cell r="D19" t="str">
            <v>Tlaltenango</v>
          </cell>
          <cell r="E19" t="str">
            <v>M.V.Z. Javier Pérez Pérez</v>
          </cell>
          <cell r="F19" t="str">
            <v>Presidente Municipal Constitucional</v>
          </cell>
        </row>
        <row r="20">
          <cell r="A20" t="str">
            <v>0901</v>
          </cell>
          <cell r="B20" t="str">
            <v>0</v>
          </cell>
          <cell r="C20">
            <v>901</v>
          </cell>
          <cell r="D20" t="str">
            <v>Atlixco</v>
          </cell>
          <cell r="E20" t="str">
            <v>Mtro. José Guillermo Velázquez Gutiérrez</v>
          </cell>
          <cell r="F20" t="str">
            <v>Presidente Municipal Constitucional</v>
          </cell>
        </row>
        <row r="21">
          <cell r="A21" t="str">
            <v>0902</v>
          </cell>
          <cell r="B21" t="str">
            <v>0</v>
          </cell>
          <cell r="C21">
            <v>902</v>
          </cell>
          <cell r="D21" t="str">
            <v>Nealtican</v>
          </cell>
          <cell r="E21" t="str">
            <v>Norberto Luna Ramos</v>
          </cell>
          <cell r="F21" t="str">
            <v>Presidente Municipal Constitucional</v>
          </cell>
        </row>
        <row r="22">
          <cell r="A22" t="str">
            <v>0903</v>
          </cell>
          <cell r="B22" t="str">
            <v>0</v>
          </cell>
          <cell r="C22">
            <v>903</v>
          </cell>
          <cell r="D22" t="str">
            <v>Ocoyucan</v>
          </cell>
          <cell r="E22" t="str">
            <v>Lic. Rosendo Morales Sánchez</v>
          </cell>
          <cell r="F22" t="str">
            <v>Presidente Municipal Constitucional</v>
          </cell>
        </row>
        <row r="23">
          <cell r="A23" t="str">
            <v>0904</v>
          </cell>
          <cell r="B23" t="str">
            <v>0</v>
          </cell>
          <cell r="C23">
            <v>904</v>
          </cell>
          <cell r="D23" t="str">
            <v>San Andrés Cholula</v>
          </cell>
          <cell r="E23" t="str">
            <v>María Fabiola Karina Pérez Popoca</v>
          </cell>
          <cell r="F23" t="str">
            <v>Presidenta Municipal Constitucional</v>
          </cell>
        </row>
        <row r="24">
          <cell r="A24" t="str">
            <v>0905</v>
          </cell>
          <cell r="B24" t="str">
            <v>0</v>
          </cell>
          <cell r="C24">
            <v>905</v>
          </cell>
          <cell r="D24" t="str">
            <v>San Nicolás de los Ranchos</v>
          </cell>
          <cell r="E24" t="str">
            <v>Lic. Rodolfo Meléndez Meneses</v>
          </cell>
          <cell r="F24" t="str">
            <v>Presidente Municipal Constitucional</v>
          </cell>
        </row>
        <row r="25">
          <cell r="A25" t="str">
            <v>0906</v>
          </cell>
          <cell r="B25" t="str">
            <v>0</v>
          </cell>
          <cell r="C25">
            <v>906</v>
          </cell>
          <cell r="D25" t="str">
            <v>Santa Isabel Cholula</v>
          </cell>
          <cell r="E25" t="str">
            <v>Julián Flores Ramírez</v>
          </cell>
          <cell r="F25" t="str">
            <v>Presidente Municipal Constitucional</v>
          </cell>
        </row>
        <row r="26">
          <cell r="A26" t="str">
            <v>0907</v>
          </cell>
          <cell r="B26" t="str">
            <v>0</v>
          </cell>
          <cell r="C26">
            <v>907</v>
          </cell>
          <cell r="D26" t="str">
            <v>Tianguismanalco</v>
          </cell>
          <cell r="E26" t="str">
            <v>Juan Pérez Moral</v>
          </cell>
          <cell r="F26" t="str">
            <v>Presidente Municipal Constitucional</v>
          </cell>
        </row>
        <row r="27">
          <cell r="A27" t="str">
            <v>0908</v>
          </cell>
          <cell r="B27" t="str">
            <v>0</v>
          </cell>
          <cell r="C27">
            <v>908</v>
          </cell>
          <cell r="D27" t="str">
            <v>Tochimilco</v>
          </cell>
          <cell r="E27" t="str">
            <v>Aurelio Francisco Tapia Dávila</v>
          </cell>
          <cell r="F27" t="str">
            <v>Presidente Municipal Constitucional</v>
          </cell>
        </row>
        <row r="28">
          <cell r="A28" t="str">
            <v>01001</v>
          </cell>
          <cell r="B28" t="str">
            <v>0</v>
          </cell>
          <cell r="C28">
            <v>1001</v>
          </cell>
          <cell r="D28" t="str">
            <v>Izúcar de Matamoros</v>
          </cell>
          <cell r="E28" t="str">
            <v>Benjamín Hernández Lima</v>
          </cell>
          <cell r="F28" t="str">
            <v>Presidente Municipal Suplente</v>
          </cell>
        </row>
        <row r="29">
          <cell r="A29" t="str">
            <v>01002</v>
          </cell>
          <cell r="B29" t="str">
            <v>0</v>
          </cell>
          <cell r="C29">
            <v>1002</v>
          </cell>
          <cell r="D29" t="str">
            <v>Acteopan</v>
          </cell>
          <cell r="E29" t="str">
            <v>Alfonso Sandoval Vargas</v>
          </cell>
          <cell r="F29" t="str">
            <v>Presidente Municipal Constitucional</v>
          </cell>
        </row>
        <row r="30">
          <cell r="A30" t="str">
            <v>01003</v>
          </cell>
          <cell r="B30" t="str">
            <v>0</v>
          </cell>
          <cell r="C30">
            <v>1003</v>
          </cell>
          <cell r="D30" t="str">
            <v>Ahuatlán</v>
          </cell>
          <cell r="E30" t="str">
            <v>Cecilia Hernández Orduña</v>
          </cell>
          <cell r="F30" t="str">
            <v>Presidenta Municipal Constitucional</v>
          </cell>
        </row>
        <row r="31">
          <cell r="A31" t="str">
            <v>01004</v>
          </cell>
          <cell r="B31" t="str">
            <v>0</v>
          </cell>
          <cell r="C31">
            <v>1004</v>
          </cell>
          <cell r="D31" t="str">
            <v>Atzitzihuacán</v>
          </cell>
          <cell r="E31" t="str">
            <v>Reyes Domínguez Aldama</v>
          </cell>
          <cell r="F31" t="str">
            <v>Presidente Municipal Constitucional</v>
          </cell>
        </row>
        <row r="32">
          <cell r="A32" t="str">
            <v>01005</v>
          </cell>
          <cell r="B32" t="str">
            <v>0</v>
          </cell>
          <cell r="C32">
            <v>1005</v>
          </cell>
          <cell r="D32" t="str">
            <v>Coatzingo</v>
          </cell>
          <cell r="E32" t="str">
            <v>Heriberto Gregorio Vázquez Alonso</v>
          </cell>
          <cell r="F32" t="str">
            <v>Presidente Municipal Constitucional</v>
          </cell>
        </row>
        <row r="33">
          <cell r="A33" t="str">
            <v>01006</v>
          </cell>
          <cell r="B33" t="str">
            <v>0</v>
          </cell>
          <cell r="C33">
            <v>1006</v>
          </cell>
          <cell r="D33" t="str">
            <v>Cohuecan</v>
          </cell>
          <cell r="E33" t="str">
            <v>Filogonia Adorno Aragón</v>
          </cell>
          <cell r="F33" t="str">
            <v>Presidenta Municipal Constitucional</v>
          </cell>
        </row>
        <row r="34">
          <cell r="A34" t="str">
            <v>01007</v>
          </cell>
          <cell r="B34" t="str">
            <v>0</v>
          </cell>
          <cell r="C34">
            <v>1007</v>
          </cell>
          <cell r="D34" t="str">
            <v>Epatlán</v>
          </cell>
          <cell r="E34" t="str">
            <v>Téc. Margarita Castilla García</v>
          </cell>
          <cell r="F34" t="str">
            <v>Presidenta Municipal Constitucional</v>
          </cell>
        </row>
        <row r="35">
          <cell r="A35" t="str">
            <v>01008</v>
          </cell>
          <cell r="B35" t="str">
            <v>0</v>
          </cell>
          <cell r="C35">
            <v>1008</v>
          </cell>
          <cell r="D35" t="str">
            <v>Huaquechula</v>
          </cell>
          <cell r="E35" t="str">
            <v>Ciro Gavilán Domínguez</v>
          </cell>
          <cell r="F35" t="str">
            <v>Presidente Municipal Constitucional</v>
          </cell>
        </row>
        <row r="36">
          <cell r="A36" t="str">
            <v>01009</v>
          </cell>
          <cell r="B36" t="str">
            <v>0</v>
          </cell>
          <cell r="C36">
            <v>1009</v>
          </cell>
          <cell r="D36" t="str">
            <v>San Diego la Mesa Tochimiltzingo</v>
          </cell>
          <cell r="E36" t="str">
            <v>Reynaldo García Campos</v>
          </cell>
          <cell r="F36" t="str">
            <v>Presidente Municipal Constitucional</v>
          </cell>
        </row>
        <row r="37">
          <cell r="A37" t="str">
            <v>01010</v>
          </cell>
          <cell r="B37" t="str">
            <v>0</v>
          </cell>
          <cell r="C37">
            <v>1010</v>
          </cell>
          <cell r="D37" t="str">
            <v>San Martín Totoltepec</v>
          </cell>
          <cell r="E37" t="str">
            <v>Mtro. Isidro Ramírez Valiente</v>
          </cell>
          <cell r="F37" t="str">
            <v>Presidente Municipal Constitucional</v>
          </cell>
        </row>
        <row r="38">
          <cell r="A38" t="str">
            <v>01011</v>
          </cell>
          <cell r="B38" t="str">
            <v>0</v>
          </cell>
          <cell r="C38">
            <v>1011</v>
          </cell>
          <cell r="D38" t="str">
            <v>Teopantlán</v>
          </cell>
          <cell r="E38" t="str">
            <v>Lic. Atanacio Pérez Cañete</v>
          </cell>
          <cell r="F38" t="str">
            <v>Presidente Municipal Constitucional</v>
          </cell>
        </row>
        <row r="39">
          <cell r="A39" t="str">
            <v>01012</v>
          </cell>
          <cell r="B39" t="str">
            <v>0</v>
          </cell>
          <cell r="C39">
            <v>1012</v>
          </cell>
          <cell r="D39" t="str">
            <v>Tepemaxalco</v>
          </cell>
          <cell r="E39" t="str">
            <v>Eusebio Pérez Pérez</v>
          </cell>
          <cell r="F39" t="str">
            <v>Presidente Municipal Constitucional</v>
          </cell>
        </row>
        <row r="40">
          <cell r="A40" t="str">
            <v>01013</v>
          </cell>
          <cell r="B40" t="str">
            <v>0</v>
          </cell>
          <cell r="C40">
            <v>1013</v>
          </cell>
          <cell r="D40" t="str">
            <v>Tepeojuma</v>
          </cell>
          <cell r="E40" t="str">
            <v>Manuel Ismael Gil García</v>
          </cell>
          <cell r="F40" t="str">
            <v>Presidente Municipal Constitucional</v>
          </cell>
        </row>
        <row r="41">
          <cell r="A41" t="str">
            <v>01014</v>
          </cell>
          <cell r="B41" t="str">
            <v>0</v>
          </cell>
          <cell r="C41">
            <v>1014</v>
          </cell>
          <cell r="D41" t="str">
            <v>Tepexco</v>
          </cell>
          <cell r="E41" t="str">
            <v>Aniceta Peña Aguilar</v>
          </cell>
          <cell r="F41" t="str">
            <v>Presidenta Municipal Constitucional</v>
          </cell>
        </row>
        <row r="42">
          <cell r="A42" t="str">
            <v>01015</v>
          </cell>
          <cell r="B42" t="str">
            <v>0</v>
          </cell>
          <cell r="C42">
            <v>1015</v>
          </cell>
          <cell r="D42" t="str">
            <v>Tilapa</v>
          </cell>
          <cell r="E42" t="str">
            <v>Víctor Reyes Orea</v>
          </cell>
          <cell r="F42" t="str">
            <v>Presidente Municipal Constitucional</v>
          </cell>
        </row>
        <row r="43">
          <cell r="A43" t="str">
            <v>01016</v>
          </cell>
          <cell r="B43" t="str">
            <v>0</v>
          </cell>
          <cell r="C43">
            <v>1016</v>
          </cell>
          <cell r="D43" t="str">
            <v>Tlapanalá</v>
          </cell>
          <cell r="E43" t="str">
            <v>Lorenzo Pliego Campos</v>
          </cell>
          <cell r="F43" t="str">
            <v>Presidente Municipal Constitucional</v>
          </cell>
        </row>
        <row r="44">
          <cell r="A44" t="str">
            <v>01017</v>
          </cell>
          <cell r="B44" t="str">
            <v>0</v>
          </cell>
          <cell r="C44">
            <v>1017</v>
          </cell>
          <cell r="D44" t="str">
            <v>Xochiltepec</v>
          </cell>
          <cell r="E44" t="str">
            <v>C.P. Alejandra Celestino Castro</v>
          </cell>
          <cell r="F44" t="str">
            <v>Presidenta Municipal Constitucional</v>
          </cell>
        </row>
        <row r="45">
          <cell r="A45" t="str">
            <v>01101</v>
          </cell>
          <cell r="B45" t="str">
            <v>0</v>
          </cell>
          <cell r="C45">
            <v>1101</v>
          </cell>
          <cell r="D45" t="str">
            <v>Chiautla</v>
          </cell>
          <cell r="E45" t="str">
            <v>Prof. Juan Domínguez Espinosa</v>
          </cell>
          <cell r="F45" t="str">
            <v>Presidente Municipal Constitucional</v>
          </cell>
        </row>
        <row r="46">
          <cell r="A46" t="str">
            <v>01102</v>
          </cell>
          <cell r="B46" t="str">
            <v>0</v>
          </cell>
          <cell r="C46">
            <v>1102</v>
          </cell>
          <cell r="D46" t="str">
            <v>Albino Zertuche</v>
          </cell>
          <cell r="E46" t="str">
            <v>Pedro Leónides Ordaz Rojas</v>
          </cell>
          <cell r="F46" t="str">
            <v>Presidente Municipal Constitucional</v>
          </cell>
        </row>
        <row r="47">
          <cell r="A47" t="str">
            <v>01103</v>
          </cell>
          <cell r="B47" t="str">
            <v>0</v>
          </cell>
          <cell r="C47">
            <v>1103</v>
          </cell>
          <cell r="D47" t="str">
            <v>Atzala</v>
          </cell>
          <cell r="E47" t="str">
            <v>Irma Asunción Reyes Sosa</v>
          </cell>
          <cell r="F47" t="str">
            <v>Presidenta Municipal Constitucional</v>
          </cell>
        </row>
        <row r="48">
          <cell r="A48" t="str">
            <v>01104</v>
          </cell>
          <cell r="B48" t="str">
            <v>0</v>
          </cell>
          <cell r="C48">
            <v>1104</v>
          </cell>
          <cell r="D48" t="str">
            <v>Chietla</v>
          </cell>
          <cell r="E48" t="str">
            <v>Lic. Olaf Ponce Cortés</v>
          </cell>
          <cell r="F48" t="str">
            <v>Presidente Municipal Constitucional</v>
          </cell>
        </row>
        <row r="49">
          <cell r="A49" t="str">
            <v>01105</v>
          </cell>
          <cell r="B49" t="str">
            <v>0</v>
          </cell>
          <cell r="C49">
            <v>1105</v>
          </cell>
          <cell r="D49" t="str">
            <v>Chila de la Sal</v>
          </cell>
          <cell r="E49" t="str">
            <v>Bianey Tellez Herreros</v>
          </cell>
          <cell r="F49" t="str">
            <v>Presidente Municipal Constitucional</v>
          </cell>
        </row>
        <row r="50">
          <cell r="A50" t="str">
            <v>01106</v>
          </cell>
          <cell r="B50" t="str">
            <v>0</v>
          </cell>
          <cell r="C50">
            <v>1106</v>
          </cell>
          <cell r="D50" t="str">
            <v>Cohetzala</v>
          </cell>
          <cell r="E50" t="str">
            <v>Susana Espinoza Cantorán</v>
          </cell>
          <cell r="F50" t="str">
            <v>Presidenta Municipal Constitucional</v>
          </cell>
        </row>
        <row r="51">
          <cell r="A51" t="str">
            <v>01107</v>
          </cell>
          <cell r="B51" t="str">
            <v>0</v>
          </cell>
          <cell r="C51">
            <v>1107</v>
          </cell>
          <cell r="D51" t="str">
            <v>Huehuetlán el Chico</v>
          </cell>
          <cell r="E51" t="str">
            <v>Norberto Roldán Ariza</v>
          </cell>
          <cell r="F51" t="str">
            <v>Presidente Municipal Constitucional</v>
          </cell>
        </row>
        <row r="52">
          <cell r="A52" t="str">
            <v>01108</v>
          </cell>
          <cell r="B52" t="str">
            <v>0</v>
          </cell>
          <cell r="C52">
            <v>1108</v>
          </cell>
          <cell r="D52" t="str">
            <v>Ixcamilpa de Guerrero</v>
          </cell>
          <cell r="E52" t="str">
            <v>Lic. Víctor Manuel Torres López</v>
          </cell>
          <cell r="F52" t="str">
            <v>Presidente Municipal Constitucional</v>
          </cell>
        </row>
        <row r="53">
          <cell r="A53" t="str">
            <v>01109</v>
          </cell>
          <cell r="B53" t="str">
            <v>0</v>
          </cell>
          <cell r="C53">
            <v>1109</v>
          </cell>
          <cell r="D53" t="str">
            <v>Jolalpan</v>
          </cell>
          <cell r="E53" t="str">
            <v>Fidel Rojas Quintana</v>
          </cell>
          <cell r="F53" t="str">
            <v>Presidente Municipal Constitucional</v>
          </cell>
        </row>
        <row r="54">
          <cell r="A54" t="str">
            <v>01110</v>
          </cell>
          <cell r="B54" t="str">
            <v>0</v>
          </cell>
          <cell r="C54">
            <v>1110</v>
          </cell>
          <cell r="D54" t="str">
            <v>Teotlalco</v>
          </cell>
          <cell r="E54" t="str">
            <v>Guillermo Cortés Escandón</v>
          </cell>
          <cell r="F54" t="str">
            <v>Presidente Municipal Constitucional</v>
          </cell>
        </row>
        <row r="55">
          <cell r="A55" t="str">
            <v>01111</v>
          </cell>
          <cell r="B55" t="str">
            <v>0</v>
          </cell>
          <cell r="C55">
            <v>1111</v>
          </cell>
          <cell r="D55" t="str">
            <v>Tulcingo</v>
          </cell>
          <cell r="E55" t="str">
            <v>Juan Manuel Rodríguez Rodríguez</v>
          </cell>
          <cell r="F55" t="str">
            <v>Presidente Municipal Constitucional</v>
          </cell>
        </row>
        <row r="56">
          <cell r="A56" t="str">
            <v>01112</v>
          </cell>
          <cell r="B56" t="str">
            <v>0</v>
          </cell>
          <cell r="C56">
            <v>1112</v>
          </cell>
          <cell r="D56" t="str">
            <v>Xicotlán</v>
          </cell>
          <cell r="E56" t="str">
            <v>Sixto Guillermo Rosales Flores</v>
          </cell>
          <cell r="F56" t="str">
            <v>Presidente Municipal Constitucional</v>
          </cell>
        </row>
        <row r="57">
          <cell r="A57" t="str">
            <v>01201</v>
          </cell>
          <cell r="B57" t="str">
            <v>0</v>
          </cell>
          <cell r="C57">
            <v>1201</v>
          </cell>
          <cell r="D57" t="str">
            <v>Acatlán</v>
          </cell>
          <cell r="E57" t="str">
            <v>Lic. María del Carmen Nava Martínez</v>
          </cell>
          <cell r="F57" t="str">
            <v>Presidenta Municipal Constitucional</v>
          </cell>
        </row>
        <row r="58">
          <cell r="A58" t="str">
            <v>01202</v>
          </cell>
          <cell r="B58" t="str">
            <v>0</v>
          </cell>
          <cell r="C58">
            <v>1202</v>
          </cell>
          <cell r="D58" t="str">
            <v>Ahuehuetitla</v>
          </cell>
          <cell r="E58" t="str">
            <v>Favian Calixto Onofre</v>
          </cell>
          <cell r="F58" t="str">
            <v>Presidente Municipal Constitucional</v>
          </cell>
        </row>
        <row r="59">
          <cell r="A59" t="str">
            <v>01203</v>
          </cell>
          <cell r="B59" t="str">
            <v>0</v>
          </cell>
          <cell r="C59">
            <v>1203</v>
          </cell>
          <cell r="D59" t="str">
            <v>Axutla</v>
          </cell>
          <cell r="E59" t="str">
            <v>Marco Antonio Monge Zuñiga</v>
          </cell>
          <cell r="F59" t="str">
            <v>Presidente Municipal Constitucional</v>
          </cell>
        </row>
        <row r="60">
          <cell r="A60" t="str">
            <v>01204</v>
          </cell>
          <cell r="B60" t="str">
            <v>0</v>
          </cell>
          <cell r="C60">
            <v>1204</v>
          </cell>
          <cell r="D60" t="str">
            <v>Chila</v>
          </cell>
          <cell r="E60" t="str">
            <v>Víctor Quijada Flores</v>
          </cell>
          <cell r="F60" t="str">
            <v>Presidente Municipal Constitucional</v>
          </cell>
        </row>
        <row r="61">
          <cell r="A61" t="str">
            <v>01205</v>
          </cell>
          <cell r="B61" t="str">
            <v>0</v>
          </cell>
          <cell r="C61">
            <v>1205</v>
          </cell>
          <cell r="D61" t="str">
            <v>Chinantla</v>
          </cell>
          <cell r="E61" t="str">
            <v>Arturo Cruz García</v>
          </cell>
          <cell r="F61" t="str">
            <v>Presidente Municipal Constitucional</v>
          </cell>
        </row>
        <row r="62">
          <cell r="A62" t="str">
            <v>01206</v>
          </cell>
          <cell r="B62" t="str">
            <v>0</v>
          </cell>
          <cell r="C62">
            <v>1206</v>
          </cell>
          <cell r="D62" t="str">
            <v>Guadalupe</v>
          </cell>
          <cell r="E62" t="str">
            <v>Rebelino Alejandro Herrera Martínez</v>
          </cell>
          <cell r="F62" t="str">
            <v>Presidente Municipal Constitucional</v>
          </cell>
        </row>
        <row r="63">
          <cell r="A63" t="str">
            <v>01207</v>
          </cell>
          <cell r="B63" t="str">
            <v>0</v>
          </cell>
          <cell r="C63">
            <v>1207</v>
          </cell>
          <cell r="D63" t="str">
            <v>Petlalcingo</v>
          </cell>
          <cell r="E63" t="str">
            <v>Filadelfo Vergara Tapia</v>
          </cell>
          <cell r="F63" t="str">
            <v>Presidente Municipal Constitucional</v>
          </cell>
        </row>
        <row r="64">
          <cell r="A64" t="str">
            <v>01208</v>
          </cell>
          <cell r="B64" t="str">
            <v>0</v>
          </cell>
          <cell r="C64">
            <v>1208</v>
          </cell>
          <cell r="D64" t="str">
            <v>Piaxtla</v>
          </cell>
          <cell r="E64" t="str">
            <v>Antonio Villa Veliz</v>
          </cell>
          <cell r="F64" t="str">
            <v>Presidente Municipal Constitucional</v>
          </cell>
        </row>
        <row r="65">
          <cell r="A65" t="str">
            <v>01209</v>
          </cell>
          <cell r="B65" t="str">
            <v>0</v>
          </cell>
          <cell r="C65">
            <v>1209</v>
          </cell>
          <cell r="D65" t="str">
            <v>San Jerónimo Xayacatlán</v>
          </cell>
          <cell r="E65" t="str">
            <v>Ing. Ibaan Olguín Arellano</v>
          </cell>
          <cell r="F65" t="str">
            <v>Presidente Municipal Constitucional</v>
          </cell>
        </row>
        <row r="66">
          <cell r="A66" t="str">
            <v>01210</v>
          </cell>
          <cell r="B66" t="str">
            <v>0</v>
          </cell>
          <cell r="C66">
            <v>1210</v>
          </cell>
          <cell r="D66" t="str">
            <v>San Miguel Ixitlán</v>
          </cell>
          <cell r="E66" t="str">
            <v>Aurea María Vargas Guerrero</v>
          </cell>
          <cell r="F66" t="str">
            <v>Presidenta Municipal Constitucional</v>
          </cell>
        </row>
        <row r="67">
          <cell r="A67" t="str">
            <v>01211</v>
          </cell>
          <cell r="B67" t="str">
            <v>0</v>
          </cell>
          <cell r="C67">
            <v>1211</v>
          </cell>
          <cell r="D67" t="str">
            <v>San Pablo Anicano</v>
          </cell>
          <cell r="E67" t="str">
            <v>Lic. Amadeuz Cuadrado Galeano</v>
          </cell>
          <cell r="F67" t="str">
            <v>Presidente Municipal Constitucional</v>
          </cell>
        </row>
        <row r="68">
          <cell r="A68" t="str">
            <v>01212</v>
          </cell>
          <cell r="B68" t="str">
            <v>0</v>
          </cell>
          <cell r="C68">
            <v>1212</v>
          </cell>
          <cell r="D68" t="str">
            <v>San Pedro Yeloixtlahuaca</v>
          </cell>
          <cell r="E68" t="str">
            <v>Lic. Irma Sabina Martínez Barragán</v>
          </cell>
          <cell r="F68" t="str">
            <v>Presidenta Municipal Constitucional</v>
          </cell>
        </row>
        <row r="69">
          <cell r="A69" t="str">
            <v>01213</v>
          </cell>
          <cell r="B69" t="str">
            <v>0</v>
          </cell>
          <cell r="C69">
            <v>1213</v>
          </cell>
          <cell r="D69" t="str">
            <v>Tecomatlán</v>
          </cell>
          <cell r="E69" t="str">
            <v>Sara Yolanda Reyes Hernández</v>
          </cell>
          <cell r="F69" t="str">
            <v>Presidenta Municipal Constitucional</v>
          </cell>
        </row>
        <row r="70">
          <cell r="A70" t="str">
            <v>01214</v>
          </cell>
          <cell r="B70" t="str">
            <v>0</v>
          </cell>
          <cell r="C70">
            <v>1214</v>
          </cell>
          <cell r="D70" t="str">
            <v>Tehuitzingo</v>
          </cell>
          <cell r="E70" t="str">
            <v>Lic. José Luis López García</v>
          </cell>
          <cell r="F70" t="str">
            <v>Presidente Municipal Constitucional</v>
          </cell>
        </row>
        <row r="71">
          <cell r="A71" t="str">
            <v>01215</v>
          </cell>
          <cell r="B71" t="str">
            <v>0</v>
          </cell>
          <cell r="C71">
            <v>1215</v>
          </cell>
          <cell r="D71" t="str">
            <v>Totoltepec de Guerrero</v>
          </cell>
          <cell r="E71" t="str">
            <v>Téc. Juvencia Petra Martínez Reyes</v>
          </cell>
          <cell r="F71" t="str">
            <v>Presidenta Municipal Constitucional</v>
          </cell>
        </row>
        <row r="72">
          <cell r="A72" t="str">
            <v>01216</v>
          </cell>
          <cell r="B72" t="str">
            <v>0</v>
          </cell>
          <cell r="C72">
            <v>1216</v>
          </cell>
          <cell r="D72" t="str">
            <v>Xayacatlán de Bravo</v>
          </cell>
          <cell r="E72" t="str">
            <v>Lic. Luis Santana Morales</v>
          </cell>
          <cell r="F72" t="str">
            <v>Presidente Municipal Constitucional</v>
          </cell>
        </row>
        <row r="73">
          <cell r="A73" t="str">
            <v>01301</v>
          </cell>
          <cell r="B73" t="str">
            <v>0</v>
          </cell>
          <cell r="C73">
            <v>1301</v>
          </cell>
          <cell r="D73" t="str">
            <v>Tepexi de Rodríguez</v>
          </cell>
          <cell r="E73" t="str">
            <v>Mtra. Alondra Méndez Betancourt</v>
          </cell>
          <cell r="F73" t="str">
            <v>Presidenta Municipal Constitucional</v>
          </cell>
        </row>
        <row r="74">
          <cell r="A74" t="str">
            <v>01302</v>
          </cell>
          <cell r="B74" t="str">
            <v>0</v>
          </cell>
          <cell r="C74">
            <v>1302</v>
          </cell>
          <cell r="D74" t="str">
            <v>Atexcal</v>
          </cell>
          <cell r="E74" t="str">
            <v>Ing. Juan Luna Luna</v>
          </cell>
          <cell r="F74" t="str">
            <v>Presidente Municipal Constitucional</v>
          </cell>
        </row>
        <row r="75">
          <cell r="A75" t="str">
            <v>01303</v>
          </cell>
          <cell r="B75" t="str">
            <v>0</v>
          </cell>
          <cell r="C75">
            <v>1303</v>
          </cell>
          <cell r="D75" t="str">
            <v>Atoyatempan</v>
          </cell>
          <cell r="E75" t="str">
            <v>Ing. Abel Gámez Vélez</v>
          </cell>
          <cell r="F75" t="str">
            <v>Presidente Municipal Constitucional</v>
          </cell>
        </row>
        <row r="76">
          <cell r="A76" t="str">
            <v>01304</v>
          </cell>
          <cell r="B76" t="str">
            <v>0</v>
          </cell>
          <cell r="C76">
            <v>1304</v>
          </cell>
          <cell r="D76" t="str">
            <v>Coyotepec</v>
          </cell>
          <cell r="E76" t="str">
            <v>Mtro. Eleuterio Melchor Campos</v>
          </cell>
          <cell r="F76" t="str">
            <v>Presidente Municipal Constitucional</v>
          </cell>
        </row>
        <row r="77">
          <cell r="A77" t="str">
            <v>01305</v>
          </cell>
          <cell r="B77" t="str">
            <v>0</v>
          </cell>
          <cell r="C77">
            <v>1305</v>
          </cell>
          <cell r="D77" t="str">
            <v>Cuayuca de Andrade</v>
          </cell>
          <cell r="E77" t="str">
            <v>Adriana López Patiño</v>
          </cell>
          <cell r="F77" t="str">
            <v>Presidenta Municipal Constitucional</v>
          </cell>
        </row>
        <row r="78">
          <cell r="A78" t="str">
            <v>01306</v>
          </cell>
          <cell r="B78" t="str">
            <v>0</v>
          </cell>
          <cell r="C78">
            <v>1306</v>
          </cell>
          <cell r="D78" t="str">
            <v>Chigmecatitlán</v>
          </cell>
          <cell r="E78" t="str">
            <v>Teresa Flores Acevedo</v>
          </cell>
          <cell r="F78" t="str">
            <v>Presidenta Municipal Constitucional</v>
          </cell>
        </row>
        <row r="79">
          <cell r="A79" t="str">
            <v>01307</v>
          </cell>
          <cell r="B79" t="str">
            <v>0</v>
          </cell>
          <cell r="C79">
            <v>1307</v>
          </cell>
          <cell r="D79" t="str">
            <v>Huatlatlauca</v>
          </cell>
          <cell r="E79" t="str">
            <v>Gilberto López Báez</v>
          </cell>
          <cell r="F79" t="str">
            <v>Presidente Municipal Constitucional</v>
          </cell>
        </row>
        <row r="80">
          <cell r="A80" t="str">
            <v>01308</v>
          </cell>
          <cell r="B80" t="str">
            <v>0</v>
          </cell>
          <cell r="C80">
            <v>1308</v>
          </cell>
          <cell r="D80" t="str">
            <v>Huehuetlán el Grande</v>
          </cell>
          <cell r="E80" t="str">
            <v>José Ángel González Carpinteyro</v>
          </cell>
          <cell r="F80" t="str">
            <v>Presidente Municipal Constitucional</v>
          </cell>
        </row>
        <row r="81">
          <cell r="A81" t="str">
            <v>01309</v>
          </cell>
          <cell r="B81" t="str">
            <v>0</v>
          </cell>
          <cell r="C81">
            <v>1309</v>
          </cell>
          <cell r="D81" t="str">
            <v>Huitziltepec</v>
          </cell>
          <cell r="E81" t="str">
            <v>Víctor Díaz Burgos</v>
          </cell>
          <cell r="F81" t="str">
            <v>Presidente Municipal Constitucional</v>
          </cell>
        </row>
        <row r="82">
          <cell r="A82" t="str">
            <v>01310</v>
          </cell>
          <cell r="B82" t="str">
            <v>0</v>
          </cell>
          <cell r="C82">
            <v>1310</v>
          </cell>
          <cell r="D82" t="str">
            <v>Ixcaquixtla</v>
          </cell>
          <cell r="E82" t="str">
            <v>Ing. Salvador Castañeda Luna</v>
          </cell>
          <cell r="F82" t="str">
            <v>Presidente Municipal Constitucional</v>
          </cell>
        </row>
        <row r="83">
          <cell r="A83" t="str">
            <v>01311</v>
          </cell>
          <cell r="B83" t="str">
            <v>0</v>
          </cell>
          <cell r="C83">
            <v>1311</v>
          </cell>
          <cell r="D83" t="str">
            <v>Juan N. Méndez</v>
          </cell>
          <cell r="E83" t="str">
            <v>Alejandro López Velasco</v>
          </cell>
          <cell r="F83" t="str">
            <v>Presidente Municipal Constitucional</v>
          </cell>
        </row>
        <row r="84">
          <cell r="A84" t="str">
            <v>01312</v>
          </cell>
          <cell r="B84" t="str">
            <v>0</v>
          </cell>
          <cell r="C84">
            <v>1312</v>
          </cell>
          <cell r="D84" t="str">
            <v>La Magdalena Tlatlauquitepec</v>
          </cell>
          <cell r="E84" t="str">
            <v>Celia Castillo Flores</v>
          </cell>
          <cell r="F84" t="str">
            <v>Presidenta Municipal Constitucional</v>
          </cell>
        </row>
        <row r="85">
          <cell r="A85" t="str">
            <v>01313</v>
          </cell>
          <cell r="B85" t="str">
            <v>0</v>
          </cell>
          <cell r="C85">
            <v>1313</v>
          </cell>
          <cell r="D85" t="str">
            <v>Molcaxac</v>
          </cell>
          <cell r="E85" t="str">
            <v>Félix Huerta Medel</v>
          </cell>
          <cell r="F85" t="str">
            <v>Presidente Municipal Constitucional</v>
          </cell>
        </row>
        <row r="86">
          <cell r="A86" t="str">
            <v>01314</v>
          </cell>
          <cell r="B86" t="str">
            <v>0</v>
          </cell>
          <cell r="C86">
            <v>1314</v>
          </cell>
          <cell r="D86" t="str">
            <v>San Juan Atzompa</v>
          </cell>
          <cell r="E86" t="str">
            <v>Imelda Flores Castro</v>
          </cell>
          <cell r="F86" t="str">
            <v>Presidenta Municipal Constitucional</v>
          </cell>
        </row>
        <row r="87">
          <cell r="A87" t="str">
            <v>01315</v>
          </cell>
          <cell r="B87" t="str">
            <v>0</v>
          </cell>
          <cell r="C87">
            <v>1315</v>
          </cell>
          <cell r="D87" t="str">
            <v>Santa Catarina Tlaltempan</v>
          </cell>
          <cell r="E87" t="str">
            <v>Ciriaco Aguilar Sánchez</v>
          </cell>
          <cell r="F87" t="str">
            <v>Presidente Municipal Constitucional</v>
          </cell>
        </row>
        <row r="88">
          <cell r="A88" t="str">
            <v>01316</v>
          </cell>
          <cell r="B88" t="str">
            <v>0</v>
          </cell>
          <cell r="C88">
            <v>1316</v>
          </cell>
          <cell r="D88" t="str">
            <v>Santa Inés Ahuatempan</v>
          </cell>
          <cell r="E88" t="str">
            <v>Lic. Gustavo Sánchez Vidal</v>
          </cell>
          <cell r="F88" t="str">
            <v>Presidente Municipal Constitucional</v>
          </cell>
        </row>
        <row r="89">
          <cell r="A89" t="str">
            <v>01317</v>
          </cell>
          <cell r="B89" t="str">
            <v>0</v>
          </cell>
          <cell r="C89">
            <v>1317</v>
          </cell>
          <cell r="D89" t="str">
            <v>Tepeyahualco de Cuauhtémoc</v>
          </cell>
          <cell r="E89" t="str">
            <v>Bartolomé González Hernández</v>
          </cell>
          <cell r="F89" t="str">
            <v>Presidente Municipal Constitucional</v>
          </cell>
        </row>
        <row r="90">
          <cell r="A90" t="str">
            <v>01318</v>
          </cell>
          <cell r="B90" t="str">
            <v>0</v>
          </cell>
          <cell r="C90">
            <v>1318</v>
          </cell>
          <cell r="D90" t="str">
            <v>Zacapala</v>
          </cell>
          <cell r="E90" t="str">
            <v>Rosalba Iselt Merino Flores</v>
          </cell>
          <cell r="F90" t="str">
            <v>Presidenta Municipal Constitucional</v>
          </cell>
        </row>
        <row r="91">
          <cell r="A91" t="str">
            <v>01401</v>
          </cell>
          <cell r="B91" t="str">
            <v>0</v>
          </cell>
          <cell r="C91">
            <v>1401</v>
          </cell>
          <cell r="D91" t="str">
            <v>Tehuacán</v>
          </cell>
          <cell r="E91" t="str">
            <v>Lic. Felipe de Jesús Patjane Martínez</v>
          </cell>
          <cell r="F91" t="str">
            <v>Presidente Municipal Constitucional</v>
          </cell>
        </row>
        <row r="92">
          <cell r="A92" t="str">
            <v>01402</v>
          </cell>
          <cell r="B92" t="str">
            <v>0</v>
          </cell>
          <cell r="C92">
            <v>1402</v>
          </cell>
          <cell r="D92" t="str">
            <v>Tepanco de López</v>
          </cell>
          <cell r="E92" t="str">
            <v>Lic. Eusebio Martínez Benítez</v>
          </cell>
          <cell r="F92" t="str">
            <v>Presidente Municipal Constitucional</v>
          </cell>
        </row>
        <row r="93">
          <cell r="A93" t="str">
            <v>01403</v>
          </cell>
          <cell r="B93" t="str">
            <v>0</v>
          </cell>
          <cell r="C93">
            <v>1403</v>
          </cell>
          <cell r="D93" t="str">
            <v>Chapulco</v>
          </cell>
          <cell r="E93" t="str">
            <v>Domingo Córdoba Martínez</v>
          </cell>
          <cell r="F93" t="str">
            <v>Presidente Municipal Constitucional</v>
          </cell>
        </row>
        <row r="94">
          <cell r="A94" t="str">
            <v>01404</v>
          </cell>
          <cell r="B94" t="str">
            <v>0</v>
          </cell>
          <cell r="C94">
            <v>1404</v>
          </cell>
          <cell r="D94" t="str">
            <v>Santiago Miahuatlán</v>
          </cell>
          <cell r="E94" t="str">
            <v>C.P. Edmundo Jesús Ramírez Castillo</v>
          </cell>
          <cell r="F94" t="str">
            <v>Presidente Municipal Constitucional</v>
          </cell>
        </row>
        <row r="95">
          <cell r="A95" t="str">
            <v>01405</v>
          </cell>
          <cell r="B95" t="str">
            <v>0</v>
          </cell>
          <cell r="C95">
            <v>1405</v>
          </cell>
          <cell r="D95" t="str">
            <v>Nicolás Bravo</v>
          </cell>
          <cell r="E95" t="str">
            <v>Eustaquio Ramos Quiahua</v>
          </cell>
          <cell r="F95" t="str">
            <v>Presidente Municipal Constitucional</v>
          </cell>
        </row>
        <row r="96">
          <cell r="A96" t="str">
            <v>01501</v>
          </cell>
          <cell r="B96" t="str">
            <v>0</v>
          </cell>
          <cell r="C96">
            <v>1501</v>
          </cell>
          <cell r="D96" t="str">
            <v>Ajalpan</v>
          </cell>
          <cell r="E96" t="str">
            <v>Leonardo Salvador Tirzo</v>
          </cell>
          <cell r="F96" t="str">
            <v>Presidente Municipal Suplente</v>
          </cell>
        </row>
        <row r="97">
          <cell r="A97" t="str">
            <v>01502</v>
          </cell>
          <cell r="B97" t="str">
            <v>0</v>
          </cell>
          <cell r="C97">
            <v>1502</v>
          </cell>
          <cell r="D97" t="str">
            <v>Zapotitlán</v>
          </cell>
          <cell r="E97" t="str">
            <v>Lic. Eduardo Vázquez Márquez</v>
          </cell>
          <cell r="F97" t="str">
            <v>Presidente Municipal Constitucional</v>
          </cell>
        </row>
        <row r="98">
          <cell r="A98" t="str">
            <v>01503</v>
          </cell>
          <cell r="B98" t="str">
            <v>0</v>
          </cell>
          <cell r="C98">
            <v>1503</v>
          </cell>
          <cell r="D98" t="str">
            <v>Caltepec</v>
          </cell>
          <cell r="E98" t="str">
            <v>Leticia López Diosdado</v>
          </cell>
          <cell r="F98" t="str">
            <v>Presidenta Municipal Constitucional</v>
          </cell>
        </row>
        <row r="99">
          <cell r="A99" t="str">
            <v>01504</v>
          </cell>
          <cell r="B99" t="str">
            <v>0</v>
          </cell>
          <cell r="C99">
            <v>1504</v>
          </cell>
          <cell r="D99" t="str">
            <v>San Gabriel Chilac</v>
          </cell>
          <cell r="E99" t="str">
            <v>Lic. Marisela Martínez Rodríguez</v>
          </cell>
          <cell r="F99" t="str">
            <v>Presidenta Municipal Constitucional</v>
          </cell>
        </row>
        <row r="100">
          <cell r="A100" t="str">
            <v>01505</v>
          </cell>
          <cell r="B100" t="str">
            <v>0</v>
          </cell>
          <cell r="C100">
            <v>1505</v>
          </cell>
          <cell r="D100" t="str">
            <v>San José Miahuatlán</v>
          </cell>
          <cell r="E100" t="str">
            <v>Lic. Héctor Gutiérrez Morales</v>
          </cell>
          <cell r="F100" t="str">
            <v>Presidente Municipal Constitucional</v>
          </cell>
        </row>
        <row r="101">
          <cell r="A101" t="str">
            <v>01506</v>
          </cell>
          <cell r="B101" t="str">
            <v>0</v>
          </cell>
          <cell r="C101">
            <v>1506</v>
          </cell>
          <cell r="D101" t="str">
            <v>Altepexi</v>
          </cell>
          <cell r="E101" t="str">
            <v>Méd. Pablo Desiderio Miguel</v>
          </cell>
          <cell r="F101" t="str">
            <v>Presidente Municipal Constitucional</v>
          </cell>
        </row>
        <row r="102">
          <cell r="A102" t="str">
            <v>01507</v>
          </cell>
          <cell r="B102" t="str">
            <v>0</v>
          </cell>
          <cell r="C102">
            <v>1507</v>
          </cell>
          <cell r="D102" t="str">
            <v>Zinacatepec</v>
          </cell>
          <cell r="E102" t="str">
            <v>Luis Enrique Contreras Ponce</v>
          </cell>
          <cell r="F102" t="str">
            <v>Presidente Municipal Constitucional</v>
          </cell>
        </row>
        <row r="103">
          <cell r="A103" t="str">
            <v>01508</v>
          </cell>
          <cell r="B103" t="str">
            <v>0</v>
          </cell>
          <cell r="C103">
            <v>1508</v>
          </cell>
          <cell r="D103" t="str">
            <v>Coxcatlán</v>
          </cell>
          <cell r="E103" t="str">
            <v>Aldo Rogelio Arvizu Robles</v>
          </cell>
          <cell r="F103" t="str">
            <v>Presidente Municipal Constitucional</v>
          </cell>
        </row>
        <row r="104">
          <cell r="A104" t="str">
            <v>01509</v>
          </cell>
          <cell r="B104" t="str">
            <v>0</v>
          </cell>
          <cell r="C104">
            <v>1509</v>
          </cell>
          <cell r="D104" t="str">
            <v>San Antonio Cañada</v>
          </cell>
          <cell r="E104" t="str">
            <v>Bernardino Aquino Belendez</v>
          </cell>
          <cell r="F104" t="str">
            <v>Presidente Municipal Constitucional</v>
          </cell>
        </row>
        <row r="105">
          <cell r="A105" t="str">
            <v>01510</v>
          </cell>
          <cell r="B105" t="str">
            <v>0</v>
          </cell>
          <cell r="C105">
            <v>1510</v>
          </cell>
          <cell r="D105" t="str">
            <v>Vicente Guerrero</v>
          </cell>
          <cell r="E105" t="str">
            <v>Francisco Javier Hernández Morales</v>
          </cell>
          <cell r="F105" t="str">
            <v>Presidente Municipal Constitucional</v>
          </cell>
        </row>
        <row r="106">
          <cell r="A106" t="str">
            <v>01511</v>
          </cell>
          <cell r="B106" t="str">
            <v>0</v>
          </cell>
          <cell r="C106">
            <v>1511</v>
          </cell>
          <cell r="D106" t="str">
            <v>Zoquitlán</v>
          </cell>
          <cell r="E106" t="str">
            <v>Claudio Hernández Cabanzo</v>
          </cell>
          <cell r="F106" t="str">
            <v>Presidente Municipal Constitucional</v>
          </cell>
        </row>
        <row r="107">
          <cell r="A107" t="str">
            <v>01512</v>
          </cell>
          <cell r="B107" t="str">
            <v>0</v>
          </cell>
          <cell r="C107">
            <v>1512</v>
          </cell>
          <cell r="D107" t="str">
            <v>Coyomeapan</v>
          </cell>
          <cell r="E107" t="str">
            <v>Lic. David Celestino Rosas</v>
          </cell>
          <cell r="F107" t="str">
            <v>Presidente Municipal Constitucional</v>
          </cell>
        </row>
        <row r="108">
          <cell r="A108" t="str">
            <v>01513</v>
          </cell>
          <cell r="B108" t="str">
            <v>0</v>
          </cell>
          <cell r="C108">
            <v>1513</v>
          </cell>
          <cell r="D108" t="str">
            <v>San Sebastián Tlacotepec</v>
          </cell>
          <cell r="E108" t="str">
            <v>Lic. Humberto Vázquez Muñoz</v>
          </cell>
          <cell r="F108" t="str">
            <v>Presidente Municipal Constitucional</v>
          </cell>
        </row>
        <row r="109">
          <cell r="A109" t="str">
            <v>01514</v>
          </cell>
          <cell r="B109" t="str">
            <v>0</v>
          </cell>
          <cell r="C109">
            <v>1514</v>
          </cell>
          <cell r="D109" t="str">
            <v>Eloxochitlán</v>
          </cell>
          <cell r="E109" t="str">
            <v>Lic. Honor Hernández Hernández</v>
          </cell>
          <cell r="F109" t="str">
            <v>Presidente Municipal Constitucional</v>
          </cell>
        </row>
        <row r="110">
          <cell r="A110" t="str">
            <v>01601</v>
          </cell>
          <cell r="B110" t="str">
            <v>0</v>
          </cell>
          <cell r="C110">
            <v>1601</v>
          </cell>
          <cell r="D110" t="str">
            <v>Tepeaca</v>
          </cell>
          <cell r="E110" t="str">
            <v>Lic. Sergio Salomón Céspedes Peregrina</v>
          </cell>
          <cell r="F110" t="str">
            <v>Presidente Municipal Constitucional</v>
          </cell>
        </row>
        <row r="111">
          <cell r="A111" t="str">
            <v>01602</v>
          </cell>
          <cell r="B111" t="str">
            <v>0</v>
          </cell>
          <cell r="C111">
            <v>1602</v>
          </cell>
          <cell r="D111" t="str">
            <v>Acajete</v>
          </cell>
          <cell r="E111" t="str">
            <v>Roberto Ramírez Cervantes</v>
          </cell>
          <cell r="F111" t="str">
            <v>Presidente Municipal Constitucional</v>
          </cell>
        </row>
        <row r="112">
          <cell r="A112" t="str">
            <v>01603</v>
          </cell>
          <cell r="B112" t="str">
            <v>0</v>
          </cell>
          <cell r="C112">
            <v>1603</v>
          </cell>
          <cell r="D112" t="str">
            <v>Amozoc</v>
          </cell>
          <cell r="E112" t="str">
            <v>J Bernardo Mario de la Rosa Romero</v>
          </cell>
          <cell r="F112" t="str">
            <v>Presidente Municipal Constitucional</v>
          </cell>
        </row>
        <row r="113">
          <cell r="A113" t="str">
            <v>01604</v>
          </cell>
          <cell r="B113" t="str">
            <v>0</v>
          </cell>
          <cell r="C113">
            <v>1604</v>
          </cell>
          <cell r="D113" t="str">
            <v>Cuautinchán</v>
          </cell>
          <cell r="E113" t="str">
            <v>Lic. José Raúl Babines Pérez</v>
          </cell>
          <cell r="F113" t="str">
            <v>Presidente Municipal Constitucional</v>
          </cell>
        </row>
        <row r="114">
          <cell r="A114" t="str">
            <v>01605</v>
          </cell>
          <cell r="B114" t="str">
            <v>0</v>
          </cell>
          <cell r="C114">
            <v>1605</v>
          </cell>
          <cell r="D114" t="str">
            <v>Mixtla</v>
          </cell>
          <cell r="E114" t="str">
            <v>Lic. Efigenia González Tamayo</v>
          </cell>
          <cell r="F114" t="str">
            <v>Presidenta Municipal Constitucional</v>
          </cell>
        </row>
        <row r="115">
          <cell r="A115" t="str">
            <v>01606</v>
          </cell>
          <cell r="B115" t="str">
            <v>0</v>
          </cell>
          <cell r="C115">
            <v>1606</v>
          </cell>
          <cell r="D115" t="str">
            <v>Santo Tomás Hueyotlipan</v>
          </cell>
          <cell r="E115" t="str">
            <v>Mtro. Francisco Javier Solís Romero</v>
          </cell>
          <cell r="F115" t="str">
            <v>Presidente Municipal Constitucional</v>
          </cell>
        </row>
        <row r="116">
          <cell r="A116" t="str">
            <v>01607</v>
          </cell>
          <cell r="B116" t="str">
            <v>0</v>
          </cell>
          <cell r="C116">
            <v>1607</v>
          </cell>
          <cell r="D116" t="str">
            <v>Tecali de Herrera</v>
          </cell>
          <cell r="E116" t="str">
            <v>Lic. Erasto Amador Báez</v>
          </cell>
          <cell r="F116" t="str">
            <v>Presidente Municipal Constitucional</v>
          </cell>
        </row>
        <row r="117">
          <cell r="A117" t="str">
            <v>01608</v>
          </cell>
          <cell r="B117" t="str">
            <v>0</v>
          </cell>
          <cell r="C117">
            <v>1608</v>
          </cell>
          <cell r="D117" t="str">
            <v>Tepatlaxco de Hidalgo</v>
          </cell>
          <cell r="E117" t="str">
            <v>Calixto González Montero</v>
          </cell>
          <cell r="F117" t="str">
            <v>Presidente Municipal Constitucional</v>
          </cell>
        </row>
        <row r="118">
          <cell r="A118" t="str">
            <v>01609</v>
          </cell>
          <cell r="B118" t="str">
            <v>0</v>
          </cell>
          <cell r="C118">
            <v>1609</v>
          </cell>
          <cell r="D118" t="str">
            <v>Tzicatlacoyan</v>
          </cell>
          <cell r="E118" t="str">
            <v>Servando Arizpe Campos</v>
          </cell>
          <cell r="F118" t="str">
            <v>Presidente Municipal Constitucional</v>
          </cell>
        </row>
        <row r="119">
          <cell r="A119" t="str">
            <v>01701</v>
          </cell>
          <cell r="B119" t="str">
            <v>0</v>
          </cell>
          <cell r="C119">
            <v>1701</v>
          </cell>
          <cell r="D119" t="str">
            <v>Tecamachalco</v>
          </cell>
          <cell r="E119" t="str">
            <v>Lic. Marisol Cruz García</v>
          </cell>
          <cell r="F119" t="str">
            <v>Presidenta Municipal Constitucional</v>
          </cell>
        </row>
        <row r="120">
          <cell r="A120" t="str">
            <v>01702</v>
          </cell>
          <cell r="B120" t="str">
            <v>0</v>
          </cell>
          <cell r="C120">
            <v>1702</v>
          </cell>
          <cell r="D120" t="str">
            <v>Cuapiaxtla de Madero</v>
          </cell>
          <cell r="E120" t="str">
            <v>Ing. Joel Martínez Gloria</v>
          </cell>
          <cell r="F120" t="str">
            <v>Presidente Municipal Constitucional</v>
          </cell>
        </row>
        <row r="121">
          <cell r="A121" t="str">
            <v>01703</v>
          </cell>
          <cell r="B121" t="str">
            <v>0</v>
          </cell>
          <cell r="C121">
            <v>1703</v>
          </cell>
          <cell r="D121" t="str">
            <v>General Felipe Angeles</v>
          </cell>
          <cell r="E121" t="str">
            <v>Miguel Ángel Antonio Vázquez</v>
          </cell>
          <cell r="F121" t="str">
            <v>Presidente Municipal Constitucional</v>
          </cell>
        </row>
        <row r="122">
          <cell r="A122" t="str">
            <v>01704</v>
          </cell>
          <cell r="B122" t="str">
            <v>0</v>
          </cell>
          <cell r="C122">
            <v>1704</v>
          </cell>
          <cell r="D122" t="str">
            <v>Palmar de Bravo</v>
          </cell>
          <cell r="E122" t="str">
            <v>Hilario Vicente Martínez Alcántara</v>
          </cell>
          <cell r="F122" t="str">
            <v>Presidente Municipal Constitucional</v>
          </cell>
        </row>
        <row r="123">
          <cell r="A123" t="str">
            <v>01705</v>
          </cell>
          <cell r="B123" t="str">
            <v>0</v>
          </cell>
          <cell r="C123">
            <v>1705</v>
          </cell>
          <cell r="D123" t="str">
            <v>Quecholac</v>
          </cell>
          <cell r="E123" t="str">
            <v>Lic. José Alejandro Martínez Fuentes</v>
          </cell>
          <cell r="F123" t="str">
            <v>Presidente Municipal Constitucional</v>
          </cell>
        </row>
        <row r="124">
          <cell r="A124" t="str">
            <v>01706</v>
          </cell>
          <cell r="B124" t="str">
            <v>0</v>
          </cell>
          <cell r="C124">
            <v>1706</v>
          </cell>
          <cell r="D124" t="str">
            <v>Los Reyes de Juárez</v>
          </cell>
          <cell r="E124" t="str">
            <v>Manuel Herrera Ponce</v>
          </cell>
          <cell r="F124" t="str">
            <v>Presidente Municipal Constitucional</v>
          </cell>
        </row>
        <row r="125">
          <cell r="A125" t="str">
            <v>01707</v>
          </cell>
          <cell r="B125" t="str">
            <v>0</v>
          </cell>
          <cell r="C125">
            <v>1707</v>
          </cell>
          <cell r="D125" t="str">
            <v>San Salvador Huixcolotla</v>
          </cell>
          <cell r="E125" t="str">
            <v>Silvano Teodoro Mauricio</v>
          </cell>
          <cell r="F125" t="str">
            <v>Presidente Municipal Constitucional</v>
          </cell>
        </row>
        <row r="126">
          <cell r="A126" t="str">
            <v>01708</v>
          </cell>
          <cell r="B126" t="str">
            <v>0</v>
          </cell>
          <cell r="C126">
            <v>1708</v>
          </cell>
          <cell r="D126" t="str">
            <v>Tlacotepec de Benito Juárez</v>
          </cell>
          <cell r="E126" t="str">
            <v>Nelson Feliciano Beristain Macias</v>
          </cell>
          <cell r="F126" t="str">
            <v>Presidente Municipal Constitucional</v>
          </cell>
        </row>
        <row r="127">
          <cell r="A127" t="str">
            <v>01709</v>
          </cell>
          <cell r="B127" t="str">
            <v>0</v>
          </cell>
          <cell r="C127">
            <v>1709</v>
          </cell>
          <cell r="D127" t="str">
            <v>Tlanepantla</v>
          </cell>
          <cell r="E127" t="str">
            <v>Eloina Celis Tellez</v>
          </cell>
          <cell r="F127" t="str">
            <v>Presidenta Municipal Constitucional</v>
          </cell>
        </row>
        <row r="128">
          <cell r="A128" t="str">
            <v>01710</v>
          </cell>
          <cell r="B128" t="str">
            <v>0</v>
          </cell>
          <cell r="C128">
            <v>1710</v>
          </cell>
          <cell r="D128" t="str">
            <v>Tochtepec</v>
          </cell>
          <cell r="E128" t="str">
            <v>José Gregorio Julio Aguilar Andrade</v>
          </cell>
          <cell r="F128" t="str">
            <v>Presidente Municipal Constitucional</v>
          </cell>
        </row>
        <row r="129">
          <cell r="A129" t="str">
            <v>01711</v>
          </cell>
          <cell r="B129" t="str">
            <v>0</v>
          </cell>
          <cell r="C129">
            <v>1711</v>
          </cell>
          <cell r="D129" t="str">
            <v>Xochitlán Todos Santos</v>
          </cell>
          <cell r="E129" t="str">
            <v>Margarito Bolaños del Rosario</v>
          </cell>
          <cell r="F129" t="str">
            <v>Presidente Municipal Constitucional</v>
          </cell>
        </row>
        <row r="130">
          <cell r="A130" t="str">
            <v>01712</v>
          </cell>
          <cell r="B130" t="str">
            <v>0</v>
          </cell>
          <cell r="C130">
            <v>1712</v>
          </cell>
          <cell r="D130" t="str">
            <v>Yehualtepec</v>
          </cell>
          <cell r="E130" t="str">
            <v>Téc. Florencio Galicia Fernández</v>
          </cell>
          <cell r="F130" t="str">
            <v>Presidente Municipal Constitucional</v>
          </cell>
        </row>
        <row r="131">
          <cell r="A131" t="str">
            <v>01801</v>
          </cell>
          <cell r="B131" t="str">
            <v>0</v>
          </cell>
          <cell r="C131">
            <v>1801</v>
          </cell>
          <cell r="D131" t="str">
            <v>Acatzingo</v>
          </cell>
          <cell r="E131" t="str">
            <v>Arq. José Norberto Manuel Rosales García</v>
          </cell>
          <cell r="F131" t="str">
            <v>Presidente Municipal Constitucional</v>
          </cell>
        </row>
        <row r="132">
          <cell r="A132" t="str">
            <v>01802</v>
          </cell>
          <cell r="B132" t="str">
            <v>0</v>
          </cell>
          <cell r="C132">
            <v>1802</v>
          </cell>
          <cell r="D132" t="str">
            <v>Mazapiltepec de Juárez</v>
          </cell>
          <cell r="E132" t="str">
            <v>Gabriela Marín Castro</v>
          </cell>
          <cell r="F132" t="str">
            <v>Presidenta Municipal Constitucional</v>
          </cell>
        </row>
        <row r="133">
          <cell r="A133" t="str">
            <v>01803</v>
          </cell>
          <cell r="B133" t="str">
            <v>0</v>
          </cell>
          <cell r="C133">
            <v>1803</v>
          </cell>
          <cell r="D133" t="str">
            <v>Nopalucan</v>
          </cell>
          <cell r="E133" t="str">
            <v>José Margarito Aguilar de la Cruz</v>
          </cell>
          <cell r="F133" t="str">
            <v>Presidente Municipal Constitucional</v>
          </cell>
        </row>
        <row r="134">
          <cell r="A134" t="str">
            <v>01804</v>
          </cell>
          <cell r="B134" t="str">
            <v>0</v>
          </cell>
          <cell r="C134">
            <v>1804</v>
          </cell>
          <cell r="D134" t="str">
            <v>Rafael Lara Grajales</v>
          </cell>
          <cell r="E134" t="str">
            <v>Jorge Alejandro Vera Palacios</v>
          </cell>
          <cell r="F134" t="str">
            <v>Presidente Municipal Constitucional</v>
          </cell>
        </row>
        <row r="135">
          <cell r="A135" t="str">
            <v>01805</v>
          </cell>
          <cell r="B135" t="str">
            <v>0</v>
          </cell>
          <cell r="C135">
            <v>1805</v>
          </cell>
          <cell r="D135" t="str">
            <v>San José Chiapa</v>
          </cell>
          <cell r="E135" t="str">
            <v>Ing. Arturo Graciel López Vélez</v>
          </cell>
          <cell r="F135" t="str">
            <v>Presidente Municipal Constitucional</v>
          </cell>
        </row>
        <row r="136">
          <cell r="A136" t="str">
            <v>01806</v>
          </cell>
          <cell r="B136" t="str">
            <v>0</v>
          </cell>
          <cell r="C136">
            <v>1806</v>
          </cell>
          <cell r="D136" t="str">
            <v>San Nicolás Buenos Aires</v>
          </cell>
          <cell r="E136" t="str">
            <v>Téc. Miguel Ángel Sánchez Serrano</v>
          </cell>
          <cell r="F136" t="str">
            <v>Presidente Municipal Constitucional</v>
          </cell>
        </row>
        <row r="137">
          <cell r="A137" t="str">
            <v>01807</v>
          </cell>
          <cell r="B137" t="str">
            <v>0</v>
          </cell>
          <cell r="C137">
            <v>1807</v>
          </cell>
          <cell r="D137" t="str">
            <v>San Salvador el Seco</v>
          </cell>
          <cell r="E137" t="str">
            <v>Lic. Irene Marina Aguirre Rojas</v>
          </cell>
          <cell r="F137" t="str">
            <v>Presidenta Municipal Constitucional</v>
          </cell>
        </row>
        <row r="138">
          <cell r="A138" t="str">
            <v>01808</v>
          </cell>
          <cell r="B138" t="str">
            <v>0</v>
          </cell>
          <cell r="C138">
            <v>1808</v>
          </cell>
          <cell r="D138" t="str">
            <v>Soltepec</v>
          </cell>
          <cell r="E138" t="str">
            <v>M.V.Z. Leobardo Aguilar Flores</v>
          </cell>
          <cell r="F138" t="str">
            <v>Presidente Municipal Constitucional</v>
          </cell>
        </row>
        <row r="139">
          <cell r="A139" t="str">
            <v>01901</v>
          </cell>
          <cell r="B139" t="str">
            <v>0</v>
          </cell>
          <cell r="C139">
            <v>1901</v>
          </cell>
          <cell r="D139" t="str">
            <v>Chalchicomula de Sesma</v>
          </cell>
          <cell r="E139" t="str">
            <v>Lic. Carlos Augusto Tentle Vázquez</v>
          </cell>
          <cell r="F139" t="str">
            <v>Presidente Municipal Constitucional</v>
          </cell>
        </row>
        <row r="140">
          <cell r="A140" t="str">
            <v>01902</v>
          </cell>
          <cell r="B140" t="str">
            <v>0</v>
          </cell>
          <cell r="C140">
            <v>1902</v>
          </cell>
          <cell r="D140" t="str">
            <v>Aljojuca</v>
          </cell>
          <cell r="E140" t="str">
            <v>José Juan García Cortés</v>
          </cell>
          <cell r="F140" t="str">
            <v>Presidente Municipal Constitucional</v>
          </cell>
        </row>
        <row r="141">
          <cell r="A141" t="str">
            <v>01903</v>
          </cell>
          <cell r="B141" t="str">
            <v>0</v>
          </cell>
          <cell r="C141">
            <v>1903</v>
          </cell>
          <cell r="D141" t="str">
            <v>Atzitzintla</v>
          </cell>
          <cell r="E141" t="str">
            <v>José Joaquín López Castillo</v>
          </cell>
          <cell r="F141" t="str">
            <v>Presidente Municipal Constitucional</v>
          </cell>
        </row>
        <row r="142">
          <cell r="A142" t="str">
            <v>01904</v>
          </cell>
          <cell r="B142" t="str">
            <v>0</v>
          </cell>
          <cell r="C142">
            <v>1904</v>
          </cell>
          <cell r="D142" t="str">
            <v>Cañada Morelos</v>
          </cell>
          <cell r="E142" t="str">
            <v>María de Lourdes Carrera Carrera</v>
          </cell>
          <cell r="F142" t="str">
            <v>Presidenta Municipal Constitucional</v>
          </cell>
        </row>
        <row r="143">
          <cell r="A143" t="str">
            <v>01905</v>
          </cell>
          <cell r="B143" t="str">
            <v>0</v>
          </cell>
          <cell r="C143">
            <v>1905</v>
          </cell>
          <cell r="D143" t="str">
            <v>Chichiquila</v>
          </cell>
          <cell r="E143" t="str">
            <v>Pablo Galindo Hernández</v>
          </cell>
          <cell r="F143" t="str">
            <v>Presidente Municipal Constitucional</v>
          </cell>
        </row>
        <row r="144">
          <cell r="A144" t="str">
            <v>01906</v>
          </cell>
          <cell r="B144" t="str">
            <v>0</v>
          </cell>
          <cell r="C144">
            <v>1906</v>
          </cell>
          <cell r="D144" t="str">
            <v>Chilchotla</v>
          </cell>
          <cell r="E144" t="str">
            <v>Valeriano Filomeno Hernández Ortíz</v>
          </cell>
          <cell r="F144" t="str">
            <v>Presidente Municipal Constitucional</v>
          </cell>
        </row>
        <row r="145">
          <cell r="A145" t="str">
            <v>01907</v>
          </cell>
          <cell r="B145" t="str">
            <v>0</v>
          </cell>
          <cell r="C145">
            <v>1907</v>
          </cell>
          <cell r="D145" t="str">
            <v>Esperanza</v>
          </cell>
          <cell r="E145" t="str">
            <v>Méd. Carlos Alberto Olivier Pacheco</v>
          </cell>
          <cell r="F145" t="str">
            <v>Presidente Municipal Constitucional</v>
          </cell>
        </row>
        <row r="146">
          <cell r="A146" t="str">
            <v>01908</v>
          </cell>
          <cell r="B146" t="str">
            <v>0</v>
          </cell>
          <cell r="C146">
            <v>1908</v>
          </cell>
          <cell r="D146" t="str">
            <v>Guadalupe Victoria</v>
          </cell>
          <cell r="E146" t="str">
            <v>Aurelio Flores Solano</v>
          </cell>
          <cell r="F146" t="str">
            <v>Presidente Municipal Constitucional</v>
          </cell>
        </row>
        <row r="147">
          <cell r="A147" t="str">
            <v>01909</v>
          </cell>
          <cell r="B147" t="str">
            <v>0</v>
          </cell>
          <cell r="C147">
            <v>1909</v>
          </cell>
          <cell r="D147" t="str">
            <v>Lafragua</v>
          </cell>
          <cell r="E147" t="str">
            <v>Lic. Raúl Pineda Raygoza</v>
          </cell>
          <cell r="F147" t="str">
            <v>Presidente Municipal Constitucional</v>
          </cell>
        </row>
        <row r="148">
          <cell r="A148" t="str">
            <v>01910</v>
          </cell>
          <cell r="B148" t="str">
            <v>0</v>
          </cell>
          <cell r="C148">
            <v>1910</v>
          </cell>
          <cell r="D148" t="str">
            <v>Quimixtlán</v>
          </cell>
          <cell r="E148" t="str">
            <v>Armando Pimentel Gómez</v>
          </cell>
          <cell r="F148" t="str">
            <v>Presidente Municipal Constitucional</v>
          </cell>
        </row>
        <row r="149">
          <cell r="A149" t="str">
            <v>01911</v>
          </cell>
          <cell r="B149" t="str">
            <v>0</v>
          </cell>
          <cell r="C149">
            <v>1911</v>
          </cell>
          <cell r="D149" t="str">
            <v>San Juan Atenco</v>
          </cell>
          <cell r="E149" t="str">
            <v>C.P. Francisco Alejandro Medina</v>
          </cell>
          <cell r="F149" t="str">
            <v>Presidente Municipal Constitucional</v>
          </cell>
        </row>
        <row r="150">
          <cell r="A150" t="str">
            <v>01912</v>
          </cell>
          <cell r="B150" t="str">
            <v>0</v>
          </cell>
          <cell r="C150">
            <v>1912</v>
          </cell>
          <cell r="D150" t="str">
            <v>Tlachichuca</v>
          </cell>
          <cell r="E150" t="str">
            <v>Lic. Miguel Guadalupe Morales Zenteno</v>
          </cell>
          <cell r="F150" t="str">
            <v>Presidente Municipal Constitucional</v>
          </cell>
        </row>
        <row r="151">
          <cell r="A151" t="str">
            <v>02001</v>
          </cell>
          <cell r="B151" t="str">
            <v>0</v>
          </cell>
          <cell r="C151">
            <v>2001</v>
          </cell>
          <cell r="D151" t="str">
            <v>Tlatlauquitepec</v>
          </cell>
          <cell r="E151" t="str">
            <v>Lic. Porfirio Loeza Aguilar</v>
          </cell>
          <cell r="F151" t="str">
            <v>Presidente Municipal Constitucional</v>
          </cell>
        </row>
        <row r="152">
          <cell r="A152" t="str">
            <v>02002</v>
          </cell>
          <cell r="B152" t="str">
            <v>0</v>
          </cell>
          <cell r="C152">
            <v>2002</v>
          </cell>
          <cell r="D152" t="str">
            <v>Atempan</v>
          </cell>
          <cell r="E152" t="str">
            <v>Ing. Carlos Herrera González</v>
          </cell>
          <cell r="F152" t="str">
            <v>Presidente Municipal Constitucional</v>
          </cell>
        </row>
        <row r="153">
          <cell r="A153" t="str">
            <v>02003</v>
          </cell>
          <cell r="B153" t="str">
            <v>0</v>
          </cell>
          <cell r="C153">
            <v>2003</v>
          </cell>
          <cell r="D153" t="str">
            <v>Hueyapan</v>
          </cell>
          <cell r="E153" t="str">
            <v>Ing. Alfonso Lino Pozos</v>
          </cell>
          <cell r="F153" t="str">
            <v>Presidente Municipal Constitucional</v>
          </cell>
        </row>
        <row r="154">
          <cell r="A154" t="str">
            <v>02004</v>
          </cell>
          <cell r="B154" t="str">
            <v>0</v>
          </cell>
          <cell r="C154">
            <v>2004</v>
          </cell>
          <cell r="D154" t="str">
            <v>Libres</v>
          </cell>
          <cell r="E154" t="str">
            <v>Lic. Francisco Xavier Rodríguez Rivero</v>
          </cell>
          <cell r="F154" t="str">
            <v>Presidente Municipal Constitucional</v>
          </cell>
        </row>
        <row r="155">
          <cell r="A155" t="str">
            <v>02005</v>
          </cell>
          <cell r="B155" t="str">
            <v>0</v>
          </cell>
          <cell r="C155">
            <v>2005</v>
          </cell>
          <cell r="D155" t="str">
            <v>Oriental</v>
          </cell>
          <cell r="E155" t="str">
            <v>Guillermo Pozos Juárez</v>
          </cell>
          <cell r="F155" t="str">
            <v>Presidente Municipal Constitucional</v>
          </cell>
        </row>
        <row r="156">
          <cell r="A156" t="str">
            <v>02006</v>
          </cell>
          <cell r="B156" t="str">
            <v>0</v>
          </cell>
          <cell r="C156">
            <v>2006</v>
          </cell>
          <cell r="D156" t="str">
            <v>Tepeyahualco</v>
          </cell>
          <cell r="E156" t="str">
            <v>Eyerim Espinosa Sosa</v>
          </cell>
          <cell r="F156" t="str">
            <v>Presidente Municipal Constitucional</v>
          </cell>
        </row>
        <row r="157">
          <cell r="A157" t="str">
            <v>02007</v>
          </cell>
          <cell r="B157" t="str">
            <v>0</v>
          </cell>
          <cell r="C157">
            <v>2007</v>
          </cell>
          <cell r="D157" t="str">
            <v>Teteles de Ávila Castillo</v>
          </cell>
          <cell r="E157" t="str">
            <v>Mario Alberto Castro Jiménez</v>
          </cell>
          <cell r="F157" t="str">
            <v>Presidente Municipal Constitucional</v>
          </cell>
        </row>
        <row r="158">
          <cell r="A158" t="str">
            <v>02008</v>
          </cell>
          <cell r="B158" t="str">
            <v>0</v>
          </cell>
          <cell r="C158">
            <v>2008</v>
          </cell>
          <cell r="D158" t="str">
            <v>Yaonahuac</v>
          </cell>
          <cell r="E158" t="str">
            <v>Elías Lozada Ortega</v>
          </cell>
          <cell r="F158" t="str">
            <v>Presidente Municipal Constitucional</v>
          </cell>
        </row>
        <row r="159">
          <cell r="A159" t="str">
            <v>02009</v>
          </cell>
          <cell r="B159" t="str">
            <v>0</v>
          </cell>
          <cell r="C159">
            <v>2009</v>
          </cell>
          <cell r="D159" t="str">
            <v>Zaragoza</v>
          </cell>
          <cell r="E159" t="str">
            <v>José Tobías Ramiro Haquet</v>
          </cell>
          <cell r="F159" t="str">
            <v>Presidente Municipal Constitucional</v>
          </cell>
        </row>
        <row r="160">
          <cell r="A160" t="str">
            <v>02101</v>
          </cell>
          <cell r="B160" t="str">
            <v>0</v>
          </cell>
          <cell r="C160">
            <v>2101</v>
          </cell>
          <cell r="D160" t="str">
            <v>Teziutlán</v>
          </cell>
          <cell r="E160" t="str">
            <v>Carlos Enrique Peredo Grau</v>
          </cell>
          <cell r="F160" t="str">
            <v>Presidente Municipal Constitucional</v>
          </cell>
        </row>
        <row r="161">
          <cell r="A161" t="str">
            <v>02102</v>
          </cell>
          <cell r="B161" t="str">
            <v>0</v>
          </cell>
          <cell r="C161">
            <v>2102</v>
          </cell>
          <cell r="D161" t="str">
            <v>Acateno</v>
          </cell>
          <cell r="E161" t="str">
            <v>Edgar de Jesús Murrieta Navarro</v>
          </cell>
          <cell r="F161" t="str">
            <v>Presidente Municipal Constitucional</v>
          </cell>
        </row>
        <row r="162">
          <cell r="A162" t="str">
            <v>02103</v>
          </cell>
          <cell r="B162" t="str">
            <v>0</v>
          </cell>
          <cell r="C162">
            <v>2103</v>
          </cell>
          <cell r="D162" t="str">
            <v>Ayotoxco de Guerrero</v>
          </cell>
          <cell r="E162" t="str">
            <v>Dolores López de la Cruz</v>
          </cell>
          <cell r="F162" t="str">
            <v>Presidenta Municipal Constitucional</v>
          </cell>
        </row>
        <row r="163">
          <cell r="A163" t="str">
            <v>02104</v>
          </cell>
          <cell r="B163" t="str">
            <v>0</v>
          </cell>
          <cell r="C163">
            <v>2104</v>
          </cell>
          <cell r="D163" t="str">
            <v>Chignautla</v>
          </cell>
          <cell r="E163" t="str">
            <v>Luciano Aparicio Rodrigo</v>
          </cell>
          <cell r="F163" t="str">
            <v>Presidente Municipal Constitucional</v>
          </cell>
        </row>
        <row r="164">
          <cell r="A164" t="str">
            <v>02105</v>
          </cell>
          <cell r="B164" t="str">
            <v>0</v>
          </cell>
          <cell r="C164">
            <v>2105</v>
          </cell>
          <cell r="D164" t="str">
            <v>Hueytamalco</v>
          </cell>
          <cell r="E164" t="str">
            <v>Eusebio de Gante Rodríguez</v>
          </cell>
          <cell r="F164" t="str">
            <v>Presidente Municipal Constitucional</v>
          </cell>
        </row>
        <row r="165">
          <cell r="A165" t="str">
            <v>02106</v>
          </cell>
          <cell r="B165" t="str">
            <v>0</v>
          </cell>
          <cell r="C165">
            <v>2106</v>
          </cell>
          <cell r="D165" t="str">
            <v>Tenampulco</v>
          </cell>
          <cell r="E165" t="str">
            <v>Aubdón Calderón Jiménez</v>
          </cell>
          <cell r="F165" t="str">
            <v>Presidente Municipal Constitucional</v>
          </cell>
        </row>
        <row r="166">
          <cell r="A166" t="str">
            <v>02107</v>
          </cell>
          <cell r="B166" t="str">
            <v>0</v>
          </cell>
          <cell r="C166">
            <v>2107</v>
          </cell>
          <cell r="D166" t="str">
            <v>Xiutetelco</v>
          </cell>
          <cell r="E166" t="str">
            <v>Jorge Alberto Domínguez Méndez</v>
          </cell>
          <cell r="F166" t="str">
            <v>Presidente Municipal Constitucional</v>
          </cell>
        </row>
        <row r="167">
          <cell r="A167" t="str">
            <v>02201</v>
          </cell>
          <cell r="B167" t="str">
            <v>0</v>
          </cell>
          <cell r="C167">
            <v>2201</v>
          </cell>
          <cell r="D167" t="str">
            <v>Zacapoaxtla</v>
          </cell>
          <cell r="E167" t="str">
            <v>Ebodio Santos Alejo</v>
          </cell>
          <cell r="F167" t="str">
            <v>Presidente Municipal Constitucional</v>
          </cell>
        </row>
        <row r="168">
          <cell r="A168" t="str">
            <v>02202</v>
          </cell>
          <cell r="B168" t="str">
            <v>0</v>
          </cell>
          <cell r="C168">
            <v>2202</v>
          </cell>
          <cell r="D168" t="str">
            <v>Cuetzalan del Progreso</v>
          </cell>
          <cell r="E168" t="str">
            <v>Gersón Calixto Dattoli</v>
          </cell>
          <cell r="F168" t="str">
            <v>Presidente Municipal Constitucional</v>
          </cell>
        </row>
        <row r="169">
          <cell r="A169" t="str">
            <v>02203</v>
          </cell>
          <cell r="B169" t="str">
            <v>0</v>
          </cell>
          <cell r="C169">
            <v>2203</v>
          </cell>
          <cell r="D169" t="str">
            <v>Cuyoaco</v>
          </cell>
          <cell r="E169" t="str">
            <v>Anabel Rechy Benavidez</v>
          </cell>
          <cell r="F169" t="str">
            <v>Presidenta Municipal Constitucional</v>
          </cell>
        </row>
        <row r="170">
          <cell r="A170" t="str">
            <v>02204</v>
          </cell>
          <cell r="B170" t="str">
            <v>0</v>
          </cell>
          <cell r="C170">
            <v>2204</v>
          </cell>
          <cell r="D170" t="str">
            <v>Jonotla</v>
          </cell>
          <cell r="E170" t="str">
            <v>Diógenes Gerardo Méndez Barrera</v>
          </cell>
          <cell r="F170" t="str">
            <v>Presidente Municipal Constitucional</v>
          </cell>
        </row>
        <row r="171">
          <cell r="A171" t="str">
            <v>02205</v>
          </cell>
          <cell r="B171" t="str">
            <v>0</v>
          </cell>
          <cell r="C171">
            <v>2205</v>
          </cell>
          <cell r="D171" t="str">
            <v>Nauzontla</v>
          </cell>
          <cell r="E171" t="str">
            <v>Norma Sirley Reyes Cabrera</v>
          </cell>
          <cell r="F171" t="str">
            <v>Presidenta Municipal Constitucional</v>
          </cell>
        </row>
        <row r="172">
          <cell r="A172" t="str">
            <v>02206</v>
          </cell>
          <cell r="B172" t="str">
            <v>0</v>
          </cell>
          <cell r="C172">
            <v>2206</v>
          </cell>
          <cell r="D172" t="str">
            <v>Ocotepec</v>
          </cell>
          <cell r="E172" t="str">
            <v>Florencio Camacho Rodríguez</v>
          </cell>
          <cell r="F172" t="str">
            <v>Presidente Municipal Constitucional</v>
          </cell>
        </row>
        <row r="173">
          <cell r="A173" t="str">
            <v>02207</v>
          </cell>
          <cell r="B173" t="str">
            <v>0</v>
          </cell>
          <cell r="C173">
            <v>2207</v>
          </cell>
          <cell r="D173" t="str">
            <v>Tuzamapan de Galeana</v>
          </cell>
          <cell r="E173" t="str">
            <v>Omar Arteaga Ortigoza</v>
          </cell>
          <cell r="F173" t="str">
            <v>Presidente Municipal Constitucional</v>
          </cell>
        </row>
        <row r="174">
          <cell r="A174" t="str">
            <v>02208</v>
          </cell>
          <cell r="B174" t="str">
            <v>0</v>
          </cell>
          <cell r="C174">
            <v>2208</v>
          </cell>
          <cell r="D174" t="str">
            <v>Xochitlán de Vicente Suárez</v>
          </cell>
          <cell r="E174" t="str">
            <v>Leandro Pantoja Aldama</v>
          </cell>
          <cell r="F174" t="str">
            <v>Presidente Municipal Constitucional</v>
          </cell>
        </row>
        <row r="175">
          <cell r="A175" t="str">
            <v>02209</v>
          </cell>
          <cell r="B175" t="str">
            <v>0</v>
          </cell>
          <cell r="C175">
            <v>2209</v>
          </cell>
          <cell r="D175" t="str">
            <v>Zautla</v>
          </cell>
          <cell r="E175" t="str">
            <v>Víctor Manuel Iglecias Parra</v>
          </cell>
          <cell r="F175" t="str">
            <v>Presidente Municipal Constitucional</v>
          </cell>
        </row>
        <row r="176">
          <cell r="A176" t="str">
            <v>02210</v>
          </cell>
          <cell r="B176" t="str">
            <v>0</v>
          </cell>
          <cell r="C176">
            <v>2210</v>
          </cell>
          <cell r="D176" t="str">
            <v>Zoquiapan</v>
          </cell>
          <cell r="E176" t="str">
            <v>Luz Toral Patricio</v>
          </cell>
          <cell r="F176" t="str">
            <v>Presidenta Municipal Constitucional</v>
          </cell>
        </row>
        <row r="177">
          <cell r="A177" t="str">
            <v>02301</v>
          </cell>
          <cell r="B177" t="str">
            <v>0</v>
          </cell>
          <cell r="C177">
            <v>2301</v>
          </cell>
          <cell r="D177" t="str">
            <v>Tetela de Ocampo</v>
          </cell>
          <cell r="E177" t="str">
            <v>Lic. Juan López Salazar</v>
          </cell>
          <cell r="F177" t="str">
            <v>Presidente Municipal Constitucional</v>
          </cell>
        </row>
        <row r="178">
          <cell r="A178" t="str">
            <v>02302</v>
          </cell>
          <cell r="B178" t="str">
            <v>0</v>
          </cell>
          <cell r="C178">
            <v>2302</v>
          </cell>
          <cell r="D178" t="str">
            <v>Aquixtla</v>
          </cell>
          <cell r="E178" t="str">
            <v>Mtra. Judith Fernández Gutiérrez</v>
          </cell>
          <cell r="F178" t="str">
            <v>Presidenta Municipal Constitucional</v>
          </cell>
        </row>
        <row r="179">
          <cell r="A179" t="str">
            <v>02303</v>
          </cell>
          <cell r="B179" t="str">
            <v>0</v>
          </cell>
          <cell r="C179">
            <v>2303</v>
          </cell>
          <cell r="D179" t="str">
            <v>Cuautempan</v>
          </cell>
          <cell r="E179" t="str">
            <v>Gerardo Cortés Betancourt</v>
          </cell>
          <cell r="F179" t="str">
            <v>Presidente Municipal Constitucional</v>
          </cell>
        </row>
        <row r="180">
          <cell r="A180" t="str">
            <v>02304</v>
          </cell>
          <cell r="B180" t="str">
            <v>0</v>
          </cell>
          <cell r="C180">
            <v>2304</v>
          </cell>
          <cell r="D180" t="str">
            <v>Chignahuapan</v>
          </cell>
          <cell r="E180" t="str">
            <v>Francisco Javier Tirado Saavedra</v>
          </cell>
          <cell r="F180" t="str">
            <v>Presidente Municipal Constitucional</v>
          </cell>
        </row>
        <row r="181">
          <cell r="A181" t="str">
            <v>02305</v>
          </cell>
          <cell r="B181" t="str">
            <v>0</v>
          </cell>
          <cell r="C181">
            <v>2305</v>
          </cell>
          <cell r="D181" t="str">
            <v>Huitzilan de Serdán</v>
          </cell>
          <cell r="E181" t="str">
            <v>Lic. Delfino Bonilla Ángel</v>
          </cell>
          <cell r="F181" t="str">
            <v>Presidente Municipal Constitucional</v>
          </cell>
        </row>
        <row r="182">
          <cell r="A182" t="str">
            <v>02306</v>
          </cell>
          <cell r="B182" t="str">
            <v>0</v>
          </cell>
          <cell r="C182">
            <v>2306</v>
          </cell>
          <cell r="D182" t="str">
            <v>Ixtacamaxtitlan</v>
          </cell>
          <cell r="E182" t="str">
            <v>Ing. Víctor Herrera Pozos</v>
          </cell>
          <cell r="F182" t="str">
            <v>Presidente Municipal Constitucional</v>
          </cell>
        </row>
        <row r="183">
          <cell r="A183" t="str">
            <v>02307</v>
          </cell>
          <cell r="B183" t="str">
            <v>0</v>
          </cell>
          <cell r="C183">
            <v>2307</v>
          </cell>
          <cell r="D183" t="str">
            <v>Xochiapulco</v>
          </cell>
          <cell r="E183" t="str">
            <v>Lic. Marlit Moreno Álvarez</v>
          </cell>
          <cell r="F183" t="str">
            <v>Presidenta Municipal Constitucional</v>
          </cell>
        </row>
        <row r="184">
          <cell r="A184" t="str">
            <v>02308</v>
          </cell>
          <cell r="B184" t="str">
            <v>0</v>
          </cell>
          <cell r="C184">
            <v>2308</v>
          </cell>
          <cell r="D184" t="str">
            <v>Zapotitlán de Méndez</v>
          </cell>
          <cell r="E184" t="str">
            <v>Lic. Emiliano Vázquez Bonilla</v>
          </cell>
          <cell r="F184" t="str">
            <v>Presidente Municipal Constitucional</v>
          </cell>
        </row>
        <row r="185">
          <cell r="A185" t="str">
            <v>02309</v>
          </cell>
          <cell r="B185" t="str">
            <v>0</v>
          </cell>
          <cell r="C185">
            <v>2309</v>
          </cell>
          <cell r="D185" t="str">
            <v>Zongozotla</v>
          </cell>
          <cell r="E185" t="str">
            <v>Hiram Bonilla Ponce</v>
          </cell>
          <cell r="F185" t="str">
            <v>Presidente Municipal Constitucional</v>
          </cell>
        </row>
        <row r="186">
          <cell r="A186" t="str">
            <v>02401</v>
          </cell>
          <cell r="B186" t="str">
            <v>0</v>
          </cell>
          <cell r="C186">
            <v>2401</v>
          </cell>
          <cell r="D186" t="str">
            <v>Zacatlán</v>
          </cell>
          <cell r="E186" t="str">
            <v>Mtro. Luis Márquez Lecona</v>
          </cell>
          <cell r="F186" t="str">
            <v>Presidente Municipal Constitucional</v>
          </cell>
        </row>
        <row r="187">
          <cell r="A187" t="str">
            <v>02402</v>
          </cell>
          <cell r="B187" t="str">
            <v>0</v>
          </cell>
          <cell r="C187">
            <v>2402</v>
          </cell>
          <cell r="D187" t="str">
            <v>Ahuacatlán</v>
          </cell>
          <cell r="E187" t="str">
            <v>Juan Luis Pérez Pastrana</v>
          </cell>
          <cell r="F187" t="str">
            <v>Presidente Municipal Constitucional</v>
          </cell>
        </row>
        <row r="188">
          <cell r="A188" t="str">
            <v>02403</v>
          </cell>
          <cell r="B188" t="str">
            <v>0</v>
          </cell>
          <cell r="C188">
            <v>2403</v>
          </cell>
          <cell r="D188" t="str">
            <v>Amixtlán</v>
          </cell>
          <cell r="E188" t="str">
            <v>Lic. Carlos Alfonso Andrade Vázquez</v>
          </cell>
          <cell r="F188" t="str">
            <v>Presidente Municipal Constitucional</v>
          </cell>
        </row>
        <row r="189">
          <cell r="A189" t="str">
            <v>02404</v>
          </cell>
          <cell r="B189" t="str">
            <v>0</v>
          </cell>
          <cell r="C189">
            <v>2404</v>
          </cell>
          <cell r="D189" t="str">
            <v>Camocuautla</v>
          </cell>
          <cell r="E189" t="str">
            <v>Lic. Javier Vázquez Arroyo</v>
          </cell>
          <cell r="F189" t="str">
            <v>Presidente Municipal Constitucional</v>
          </cell>
        </row>
        <row r="190">
          <cell r="A190" t="str">
            <v>02405</v>
          </cell>
          <cell r="B190" t="str">
            <v>0</v>
          </cell>
          <cell r="C190">
            <v>2405</v>
          </cell>
          <cell r="D190" t="str">
            <v>Caxhuacan</v>
          </cell>
          <cell r="E190" t="str">
            <v>Lic. Xochitl Domínguez Cortez</v>
          </cell>
          <cell r="F190" t="str">
            <v>Presidenta Municipal Constitucional</v>
          </cell>
        </row>
        <row r="191">
          <cell r="A191" t="str">
            <v>02406</v>
          </cell>
          <cell r="B191" t="str">
            <v>0</v>
          </cell>
          <cell r="C191">
            <v>2406</v>
          </cell>
          <cell r="D191" t="str">
            <v>Coatepec</v>
          </cell>
          <cell r="E191" t="str">
            <v>María Mónica Miramón Jiménez</v>
          </cell>
          <cell r="F191" t="str">
            <v>Presidenta Municipal Constitucional</v>
          </cell>
        </row>
        <row r="192">
          <cell r="A192" t="str">
            <v>02407</v>
          </cell>
          <cell r="B192" t="str">
            <v>0</v>
          </cell>
          <cell r="C192">
            <v>2407</v>
          </cell>
          <cell r="D192" t="str">
            <v>Hermenegildo Galeana</v>
          </cell>
          <cell r="E192" t="str">
            <v>Antonio Francisco Pérez</v>
          </cell>
          <cell r="F192" t="str">
            <v>Presidente Municipal Constitucional</v>
          </cell>
        </row>
        <row r="193">
          <cell r="A193" t="str">
            <v>02408</v>
          </cell>
          <cell r="B193" t="str">
            <v>0</v>
          </cell>
          <cell r="C193">
            <v>2408</v>
          </cell>
          <cell r="D193" t="str">
            <v>Huehuetla</v>
          </cell>
          <cell r="E193" t="str">
            <v>Méd. Rafael Lara Martínez</v>
          </cell>
          <cell r="F193" t="str">
            <v>Presidente Municipal Constitucional</v>
          </cell>
        </row>
        <row r="194">
          <cell r="A194" t="str">
            <v>02409</v>
          </cell>
          <cell r="B194" t="str">
            <v>0</v>
          </cell>
          <cell r="C194">
            <v>2409</v>
          </cell>
          <cell r="D194" t="str">
            <v>Hueytlalpan</v>
          </cell>
          <cell r="E194" t="str">
            <v>Mtra. Anayeli González Cordoba</v>
          </cell>
          <cell r="F194" t="str">
            <v>Presidenta Municipal Constitucional</v>
          </cell>
        </row>
        <row r="195">
          <cell r="A195" t="str">
            <v>02410</v>
          </cell>
          <cell r="B195" t="str">
            <v>0</v>
          </cell>
          <cell r="C195">
            <v>2410</v>
          </cell>
          <cell r="D195" t="str">
            <v>Atlequizayán</v>
          </cell>
          <cell r="E195" t="str">
            <v>Lic. Maribel Martínez Ponce</v>
          </cell>
          <cell r="F195" t="str">
            <v>Presidenta Municipal Constitucional</v>
          </cell>
        </row>
        <row r="196">
          <cell r="A196" t="str">
            <v>02411</v>
          </cell>
          <cell r="B196" t="str">
            <v>0</v>
          </cell>
          <cell r="C196">
            <v>2411</v>
          </cell>
          <cell r="D196" t="str">
            <v>Ixtepec</v>
          </cell>
          <cell r="E196" t="str">
            <v>José Cano Vázquez</v>
          </cell>
          <cell r="F196" t="str">
            <v>Presidente Municipal Constitucional</v>
          </cell>
        </row>
        <row r="197">
          <cell r="A197" t="str">
            <v>02412</v>
          </cell>
          <cell r="B197" t="str">
            <v>0</v>
          </cell>
          <cell r="C197">
            <v>2412</v>
          </cell>
          <cell r="D197" t="str">
            <v>Jopala</v>
          </cell>
          <cell r="E197" t="str">
            <v>José Hernández Rivera</v>
          </cell>
          <cell r="F197" t="str">
            <v>Presidente Municipal Constitucional</v>
          </cell>
        </row>
        <row r="198">
          <cell r="A198" t="str">
            <v>02413</v>
          </cell>
          <cell r="B198" t="str">
            <v>0</v>
          </cell>
          <cell r="C198">
            <v>2413</v>
          </cell>
          <cell r="D198" t="str">
            <v>Olintla</v>
          </cell>
          <cell r="E198" t="str">
            <v>Miguel Juan Sánchez</v>
          </cell>
          <cell r="F198" t="str">
            <v>Presidente Municipal Constitucional</v>
          </cell>
        </row>
        <row r="199">
          <cell r="A199" t="str">
            <v>02414</v>
          </cell>
          <cell r="B199" t="str">
            <v>0</v>
          </cell>
          <cell r="C199">
            <v>2414</v>
          </cell>
          <cell r="D199" t="str">
            <v>San Felipe Tepatlán</v>
          </cell>
          <cell r="E199" t="str">
            <v>Lic. Yaneth Dávila Santos</v>
          </cell>
          <cell r="F199" t="str">
            <v>Presidenta Municipal Constitucional</v>
          </cell>
        </row>
        <row r="200">
          <cell r="A200" t="str">
            <v>02415</v>
          </cell>
          <cell r="B200" t="str">
            <v>0</v>
          </cell>
          <cell r="C200">
            <v>2415</v>
          </cell>
          <cell r="D200" t="str">
            <v>Tepango de Rodríguez</v>
          </cell>
          <cell r="E200" t="str">
            <v>Lic. Mireya González Pérez</v>
          </cell>
          <cell r="F200" t="str">
            <v>Presidenta Municipal Constitucional</v>
          </cell>
        </row>
        <row r="201">
          <cell r="A201" t="str">
            <v>02416</v>
          </cell>
          <cell r="B201" t="str">
            <v>0</v>
          </cell>
          <cell r="C201">
            <v>2416</v>
          </cell>
          <cell r="D201" t="str">
            <v>Tepetzintla</v>
          </cell>
          <cell r="E201" t="str">
            <v>José Cabañez Vázquez</v>
          </cell>
          <cell r="F201" t="str">
            <v>Presidente Municipal Constitucional</v>
          </cell>
        </row>
        <row r="202">
          <cell r="A202" t="str">
            <v>02417</v>
          </cell>
          <cell r="B202" t="str">
            <v>0</v>
          </cell>
          <cell r="C202">
            <v>2417</v>
          </cell>
          <cell r="D202" t="str">
            <v>Tlapacoya</v>
          </cell>
          <cell r="E202" t="str">
            <v>Ramiro Romero Herrero</v>
          </cell>
          <cell r="F202" t="str">
            <v>Presidente Municipal Constitucional</v>
          </cell>
        </row>
        <row r="203">
          <cell r="A203" t="str">
            <v>02501</v>
          </cell>
          <cell r="B203" t="str">
            <v>0</v>
          </cell>
          <cell r="C203">
            <v>2501</v>
          </cell>
          <cell r="D203" t="str">
            <v>Huauchinango</v>
          </cell>
          <cell r="E203" t="str">
            <v>Lic. Gustavo Adolfo Vargas Cabrera</v>
          </cell>
          <cell r="F203" t="str">
            <v>Presidente Municipal Constitucional</v>
          </cell>
        </row>
        <row r="204">
          <cell r="A204" t="str">
            <v>02502</v>
          </cell>
          <cell r="B204" t="str">
            <v>0</v>
          </cell>
          <cell r="C204">
            <v>2502</v>
          </cell>
          <cell r="D204" t="str">
            <v>Ahuazotepec</v>
          </cell>
          <cell r="E204" t="str">
            <v>Juan Daniel Ramírez Ramírez</v>
          </cell>
          <cell r="F204" t="str">
            <v>Presidente Municipal Constitucional</v>
          </cell>
        </row>
        <row r="205">
          <cell r="A205" t="str">
            <v>02503</v>
          </cell>
          <cell r="B205" t="str">
            <v>0</v>
          </cell>
          <cell r="C205">
            <v>2503</v>
          </cell>
          <cell r="D205" t="str">
            <v>Chiconcuautla</v>
          </cell>
          <cell r="E205" t="str">
            <v>Artemio Hernández Garrido</v>
          </cell>
          <cell r="F205" t="str">
            <v>Presidente Municipal Constitucional</v>
          </cell>
        </row>
        <row r="206">
          <cell r="A206" t="str">
            <v>02504</v>
          </cell>
          <cell r="B206" t="str">
            <v>0</v>
          </cell>
          <cell r="C206">
            <v>2504</v>
          </cell>
          <cell r="D206" t="str">
            <v>Honey</v>
          </cell>
          <cell r="E206" t="str">
            <v>Ángel López Cabrera</v>
          </cell>
          <cell r="F206" t="str">
            <v>Presidente Municipal Constitucional</v>
          </cell>
        </row>
        <row r="207">
          <cell r="A207" t="str">
            <v>02505</v>
          </cell>
          <cell r="B207" t="str">
            <v>0</v>
          </cell>
          <cell r="C207">
            <v>2505</v>
          </cell>
          <cell r="D207" t="str">
            <v>Juan Galindo</v>
          </cell>
          <cell r="E207" t="str">
            <v>Ing. Carlos Gilberto Garrido Torres</v>
          </cell>
          <cell r="F207" t="str">
            <v>Presidente Municipal Constitucional</v>
          </cell>
        </row>
        <row r="208">
          <cell r="A208" t="str">
            <v>02506</v>
          </cell>
          <cell r="B208" t="str">
            <v>0</v>
          </cell>
          <cell r="C208">
            <v>2506</v>
          </cell>
          <cell r="D208" t="str">
            <v>Naupan</v>
          </cell>
          <cell r="E208" t="str">
            <v>Valerio Escorcia Calva</v>
          </cell>
          <cell r="F208" t="str">
            <v>Presidente Municipal Constitucional</v>
          </cell>
        </row>
        <row r="209">
          <cell r="A209" t="str">
            <v>02507</v>
          </cell>
          <cell r="B209" t="str">
            <v>0</v>
          </cell>
          <cell r="C209">
            <v>2507</v>
          </cell>
          <cell r="D209" t="str">
            <v>Pahuatlán</v>
          </cell>
          <cell r="E209" t="str">
            <v>María Guadalupe Ramírez Aparicio</v>
          </cell>
          <cell r="F209" t="str">
            <v>Presidenta Municipal Constitucional</v>
          </cell>
        </row>
        <row r="210">
          <cell r="A210" t="str">
            <v>02508</v>
          </cell>
          <cell r="B210" t="str">
            <v>0</v>
          </cell>
          <cell r="C210">
            <v>2508</v>
          </cell>
          <cell r="D210" t="str">
            <v>Tlaola</v>
          </cell>
          <cell r="E210" t="str">
            <v>Jesús Viveros Bobadilla</v>
          </cell>
          <cell r="F210" t="str">
            <v>Presidente Municipal Constitucional</v>
          </cell>
        </row>
        <row r="211">
          <cell r="A211" t="str">
            <v>02601</v>
          </cell>
          <cell r="B211" t="str">
            <v>0</v>
          </cell>
          <cell r="C211">
            <v>2601</v>
          </cell>
          <cell r="D211" t="str">
            <v>Xicotepec</v>
          </cell>
          <cell r="E211" t="str">
            <v>Lic. Laura Guadalupe Vargas Vargas</v>
          </cell>
          <cell r="F211" t="str">
            <v>Presidenta Municipal Constitucional</v>
          </cell>
        </row>
        <row r="212">
          <cell r="A212" t="str">
            <v>02602</v>
          </cell>
          <cell r="B212" t="str">
            <v>0</v>
          </cell>
          <cell r="C212">
            <v>2602</v>
          </cell>
          <cell r="D212" t="str">
            <v>Francisco Z. Mena</v>
          </cell>
          <cell r="E212" t="str">
            <v>Pascual Morales Martínez</v>
          </cell>
          <cell r="F212" t="str">
            <v>Presidente Municipal Constitucional</v>
          </cell>
        </row>
        <row r="213">
          <cell r="A213" t="str">
            <v>02603</v>
          </cell>
          <cell r="B213" t="str">
            <v>0</v>
          </cell>
          <cell r="C213">
            <v>2603</v>
          </cell>
          <cell r="D213" t="str">
            <v>Jalpan</v>
          </cell>
          <cell r="E213" t="str">
            <v>Lic. Nicolás Galindo Márquez</v>
          </cell>
          <cell r="F213" t="str">
            <v>Presidente Municipal Constitucional</v>
          </cell>
        </row>
        <row r="214">
          <cell r="A214" t="str">
            <v>02604</v>
          </cell>
          <cell r="B214" t="str">
            <v>0</v>
          </cell>
          <cell r="C214">
            <v>2604</v>
          </cell>
          <cell r="D214" t="str">
            <v>Pantepec</v>
          </cell>
          <cell r="E214" t="str">
            <v>Porfirio Castro Mateos</v>
          </cell>
          <cell r="F214" t="str">
            <v>Presidente Municipal Constitucional</v>
          </cell>
        </row>
        <row r="215">
          <cell r="A215" t="str">
            <v>02605</v>
          </cell>
          <cell r="B215" t="str">
            <v>0</v>
          </cell>
          <cell r="C215">
            <v>2605</v>
          </cell>
          <cell r="D215" t="str">
            <v>Tlacuilotepec</v>
          </cell>
          <cell r="E215" t="str">
            <v>Ing. Josué Osvaldo Guzmán Sánchez</v>
          </cell>
          <cell r="F215" t="str">
            <v>Presidente Municipal Constitucional</v>
          </cell>
        </row>
        <row r="216">
          <cell r="A216" t="str">
            <v>02606</v>
          </cell>
          <cell r="B216" t="str">
            <v>0</v>
          </cell>
          <cell r="C216">
            <v>2606</v>
          </cell>
          <cell r="D216" t="str">
            <v>Tlaxco</v>
          </cell>
          <cell r="E216" t="str">
            <v>Juan Neri Jiménez</v>
          </cell>
          <cell r="F216" t="str">
            <v>Presidente Municipal Constitucional</v>
          </cell>
        </row>
        <row r="217">
          <cell r="A217" t="str">
            <v>02607</v>
          </cell>
          <cell r="B217" t="str">
            <v>0</v>
          </cell>
          <cell r="C217">
            <v>2607</v>
          </cell>
          <cell r="D217" t="str">
            <v>Venustiano Carranza</v>
          </cell>
          <cell r="E217" t="str">
            <v>Vicente Valencia Ávila</v>
          </cell>
          <cell r="F217" t="str">
            <v>Presidente Municipal Constitucional</v>
          </cell>
        </row>
        <row r="218">
          <cell r="A218" t="str">
            <v>02608</v>
          </cell>
          <cell r="B218" t="str">
            <v>0</v>
          </cell>
          <cell r="C218">
            <v>2608</v>
          </cell>
          <cell r="D218" t="str">
            <v>Zihuateutla</v>
          </cell>
          <cell r="E218" t="str">
            <v>Lic. Miguel Ángel Morales Morales</v>
          </cell>
          <cell r="F218" t="str">
            <v>Presidente Municipal Constitucional</v>
          </cell>
        </row>
        <row r="219">
          <cell r="A219" t="str">
            <v>190101</v>
          </cell>
          <cell r="B219">
            <v>1</v>
          </cell>
          <cell r="C219">
            <v>90101</v>
          </cell>
          <cell r="D219" t="str">
            <v>Sistema Operador de los Servicios de Agua Potable y Alcantarillado del Municipio de Puebla</v>
          </cell>
          <cell r="E219" t="str">
            <v>Lic. Gustavo Gaytán Alcaraz</v>
          </cell>
          <cell r="F219" t="str">
            <v>Director General</v>
          </cell>
        </row>
        <row r="220">
          <cell r="A220" t="str">
            <v>190701</v>
          </cell>
          <cell r="B220">
            <v>1</v>
          </cell>
          <cell r="C220">
            <v>90701</v>
          </cell>
          <cell r="D220" t="str">
            <v>Sistema Operador de los Servicios de Agua Potable y Alcantarillado del Municipio de San Martín Texmelucan</v>
          </cell>
          <cell r="E220" t="str">
            <v>Pascual Morales Juárez</v>
          </cell>
          <cell r="F220" t="str">
            <v>Encargado de Despacho de la Dirección General</v>
          </cell>
        </row>
        <row r="221">
          <cell r="A221" t="str">
            <v>190703</v>
          </cell>
          <cell r="B221">
            <v>1</v>
          </cell>
          <cell r="C221">
            <v>90703</v>
          </cell>
          <cell r="D221" t="str">
            <v>Sistema Operador de los Servicios de Agua Potable y Alcantarillado del Municipio de Huejotzingo</v>
          </cell>
          <cell r="E221" t="str">
            <v>Leopoldo César César</v>
          </cell>
          <cell r="F221" t="str">
            <v>Director General</v>
          </cell>
        </row>
        <row r="222">
          <cell r="A222" t="str">
            <v>190801</v>
          </cell>
          <cell r="B222">
            <v>1</v>
          </cell>
          <cell r="C222">
            <v>90801</v>
          </cell>
          <cell r="D222" t="str">
            <v>Sistema Operador de los Servicios de Agua Potable y Alcantarillado del Municipio de San Pedro Cholula</v>
          </cell>
          <cell r="E222" t="str">
            <v>Lic. Juan Pablo Silva Ochoa</v>
          </cell>
          <cell r="F222" t="str">
            <v>Director General</v>
          </cell>
        </row>
        <row r="223">
          <cell r="A223" t="str">
            <v>190804</v>
          </cell>
          <cell r="B223">
            <v>1</v>
          </cell>
          <cell r="C223">
            <v>90804</v>
          </cell>
          <cell r="D223" t="str">
            <v>Sistema Operador de los Servicios de Agua Potable y Alcantarillado del Municipio de Cuautlancingo, Puebla</v>
          </cell>
          <cell r="E223" t="str">
            <v>Hugo Tepox Paleta</v>
          </cell>
          <cell r="F223" t="str">
            <v>Director General</v>
          </cell>
        </row>
        <row r="224">
          <cell r="A224" t="str">
            <v>190901</v>
          </cell>
          <cell r="B224">
            <v>1</v>
          </cell>
          <cell r="C224">
            <v>90901</v>
          </cell>
          <cell r="D224" t="str">
            <v>Sistema Operador de los Servicios de Agua Potable y Alcantarillado del Municipio de Atlixco</v>
          </cell>
          <cell r="E224" t="str">
            <v>Edgar Moranchel Carreto</v>
          </cell>
          <cell r="F224" t="str">
            <v>Director General</v>
          </cell>
        </row>
        <row r="225">
          <cell r="A225" t="str">
            <v>191001</v>
          </cell>
          <cell r="B225">
            <v>1</v>
          </cell>
          <cell r="C225">
            <v>91001</v>
          </cell>
          <cell r="D225" t="str">
            <v>Sistema Operador de los Servicios de Agua Potable y Alcantarillado del Municipio de Izúcar de Matamoros</v>
          </cell>
          <cell r="E225" t="str">
            <v>Lic. Justiniano Ruiz Tirado</v>
          </cell>
          <cell r="F225" t="str">
            <v>Director General</v>
          </cell>
        </row>
        <row r="226">
          <cell r="A226" t="str">
            <v>191201</v>
          </cell>
          <cell r="B226">
            <v>1</v>
          </cell>
          <cell r="C226">
            <v>91201</v>
          </cell>
          <cell r="D226" t="str">
            <v>Sistema Operador de los Servicios de Agua Potable y Alcantarillado del Municipio de Acatlán</v>
          </cell>
          <cell r="E226" t="str">
            <v>Mtro. Argimiro Campos Córdova</v>
          </cell>
          <cell r="F226" t="str">
            <v>Director General</v>
          </cell>
        </row>
        <row r="227">
          <cell r="A227" t="str">
            <v>191310</v>
          </cell>
          <cell r="B227">
            <v>1</v>
          </cell>
          <cell r="C227">
            <v>91310</v>
          </cell>
          <cell r="D227" t="str">
            <v>Sistema Operador de los Servicios de Agua Potable y Alcantarillado del Municipio de Ixcaquixtla, Puebla</v>
          </cell>
          <cell r="E227" t="str">
            <v>Lic. Luis Alberto Matínez Márquez</v>
          </cell>
          <cell r="F227" t="str">
            <v>Director General</v>
          </cell>
        </row>
        <row r="228">
          <cell r="A228" t="str">
            <v>191401</v>
          </cell>
          <cell r="B228">
            <v>1</v>
          </cell>
          <cell r="C228">
            <v>91401</v>
          </cell>
          <cell r="D228" t="str">
            <v>Organismo Operador de los Servicios de Agua Potable y Alcantarillado del Municipio de Tehuacán, Puebla</v>
          </cell>
          <cell r="E228" t="str">
            <v>Lic. Jaime Enrique Barbosa Puertos</v>
          </cell>
          <cell r="F228" t="str">
            <v>Director General</v>
          </cell>
        </row>
        <row r="229">
          <cell r="A229" t="str">
            <v>191601</v>
          </cell>
          <cell r="B229">
            <v>1</v>
          </cell>
          <cell r="C229">
            <v>91601</v>
          </cell>
          <cell r="D229" t="str">
            <v>Sistema Operador de los Servicios de Agua Potable y Alcantarillado del Municipio de Tepeaca</v>
          </cell>
          <cell r="E229" t="str">
            <v>Mtro. Julián Alfredo Velázquez Romero</v>
          </cell>
          <cell r="F229" t="str">
            <v>Director General</v>
          </cell>
        </row>
        <row r="230">
          <cell r="A230" t="str">
            <v>191701</v>
          </cell>
          <cell r="B230">
            <v>1</v>
          </cell>
          <cell r="C230">
            <v>91701</v>
          </cell>
          <cell r="D230" t="str">
            <v>Sistema Operador de los Servicios de Agua Potable y Alcantarillado del Municipio de Tecamachalco, Puebla</v>
          </cell>
          <cell r="E230" t="str">
            <v>Lic. Elvia Elliany Cruz Baez</v>
          </cell>
          <cell r="F230" t="str">
            <v>Directora General</v>
          </cell>
        </row>
        <row r="231">
          <cell r="A231" t="str">
            <v>191707</v>
          </cell>
          <cell r="B231">
            <v>1</v>
          </cell>
          <cell r="C231">
            <v>91707</v>
          </cell>
          <cell r="D231" t="str">
            <v>Sistema Operador Municipal de los Servicios de Agua Potable y Alcantarillado de San Salvador Huixcolotla, Puebla</v>
          </cell>
          <cell r="E231" t="str">
            <v>Lic. David Tenorio Palacios</v>
          </cell>
          <cell r="F231" t="str">
            <v>Director General</v>
          </cell>
        </row>
        <row r="232">
          <cell r="A232" t="str">
            <v>191801</v>
          </cell>
          <cell r="B232">
            <v>1</v>
          </cell>
          <cell r="C232">
            <v>91801</v>
          </cell>
          <cell r="D232" t="str">
            <v>Sistema Operador de los Servicios de Agua Potable y Alcantarillado del Municipio de Acatzingo de Hidalgo, Puebla</v>
          </cell>
          <cell r="E232" t="str">
            <v>Ing. Ángel Rochin Martínez</v>
          </cell>
          <cell r="F232" t="str">
            <v>Director</v>
          </cell>
        </row>
        <row r="233">
          <cell r="A233" t="str">
            <v>191901</v>
          </cell>
          <cell r="B233">
            <v>1</v>
          </cell>
          <cell r="C233">
            <v>91901</v>
          </cell>
          <cell r="D233" t="str">
            <v>Sistema Operador de los Servicios de Agua Potable y Alcantarillado del Municipio de Chalchicomula de Sesma</v>
          </cell>
          <cell r="E233" t="str">
            <v>Lic. Julio César Carrillo Arriola</v>
          </cell>
          <cell r="F233" t="str">
            <v>Director</v>
          </cell>
        </row>
        <row r="234">
          <cell r="A234" t="str">
            <v>191908</v>
          </cell>
          <cell r="B234">
            <v>1</v>
          </cell>
          <cell r="C234">
            <v>91908</v>
          </cell>
          <cell r="D234" t="str">
            <v>Sistema Operador de los Servicios de Agua Potable y Alcantarillado del Municipio de Guadalupe Victoria, Puebla</v>
          </cell>
          <cell r="E234" t="str">
            <v>Lic. Juan Manuel Rosete Luna</v>
          </cell>
          <cell r="F234" t="str">
            <v>Director General</v>
          </cell>
        </row>
        <row r="235">
          <cell r="A235" t="str">
            <v>191912</v>
          </cell>
          <cell r="B235">
            <v>1</v>
          </cell>
          <cell r="C235">
            <v>91912</v>
          </cell>
          <cell r="D235" t="str">
            <v>Sistema Operador de los Servicios de Agua Potable y Alcantarillado del Municipio de Tlachichuca</v>
          </cell>
          <cell r="E235" t="str">
            <v>Marco Antonio Ladino Florentino</v>
          </cell>
          <cell r="F235" t="str">
            <v>Director</v>
          </cell>
        </row>
        <row r="236">
          <cell r="A236" t="str">
            <v>192001</v>
          </cell>
          <cell r="B236">
            <v>1</v>
          </cell>
          <cell r="C236">
            <v>92001</v>
          </cell>
          <cell r="D236" t="str">
            <v>Sistema Operador de los Servicios de Agua Potable y Alcantarillado del Municipio de Tlatlauquitepec</v>
          </cell>
          <cell r="E236" t="str">
            <v>Lic. Rogelio Pérez Salgado</v>
          </cell>
          <cell r="F236" t="str">
            <v>Director General</v>
          </cell>
        </row>
        <row r="237">
          <cell r="A237" t="str">
            <v>192004</v>
          </cell>
          <cell r="B237">
            <v>1</v>
          </cell>
          <cell r="C237">
            <v>92004</v>
          </cell>
          <cell r="D237" t="str">
            <v>Sistema Operador de los Servicios de Agua Potable y Alcantarillado del Municipio de Libres</v>
          </cell>
          <cell r="E237" t="str">
            <v>Lic. Bonfilio Rojas Bonilla</v>
          </cell>
          <cell r="F237" t="str">
            <v>Director General</v>
          </cell>
        </row>
        <row r="238">
          <cell r="A238" t="str">
            <v>192101</v>
          </cell>
          <cell r="B238">
            <v>1</v>
          </cell>
          <cell r="C238">
            <v>92101</v>
          </cell>
          <cell r="D238" t="str">
            <v>Sistema Operador de los Servicios de Agua Potable y Alcantarillado del Municipio de Teziutlán, Puebla</v>
          </cell>
          <cell r="E238" t="str">
            <v>Ing. José Hugo Marín Torres</v>
          </cell>
          <cell r="F238" t="str">
            <v>Director General</v>
          </cell>
        </row>
        <row r="239">
          <cell r="A239" t="str">
            <v>192201</v>
          </cell>
          <cell r="B239">
            <v>1</v>
          </cell>
          <cell r="C239">
            <v>92201</v>
          </cell>
          <cell r="D239" t="str">
            <v>Sistema Operador de Agua Potable y Alcantarillado del Municipio de Zacapoaxtla</v>
          </cell>
          <cell r="E239" t="str">
            <v>Ing. Víctor Gabriel Carcaño Guerrero</v>
          </cell>
          <cell r="F239" t="str">
            <v>Director General</v>
          </cell>
        </row>
        <row r="240">
          <cell r="A240" t="str">
            <v>192304</v>
          </cell>
          <cell r="B240">
            <v>1</v>
          </cell>
          <cell r="C240">
            <v>92304</v>
          </cell>
          <cell r="D240" t="str">
            <v>Sistema Operador de los Servicios de Agua Potable y Alcantarillado del Municipio de Chignahuapan</v>
          </cell>
          <cell r="E240" t="str">
            <v>Manuel Estrada Flores</v>
          </cell>
          <cell r="F240" t="str">
            <v>Director General</v>
          </cell>
        </row>
        <row r="241">
          <cell r="A241" t="str">
            <v>192401</v>
          </cell>
          <cell r="B241">
            <v>1</v>
          </cell>
          <cell r="C241">
            <v>92401</v>
          </cell>
          <cell r="D241" t="str">
            <v>Sistema Operador de los Servicios de Agua Potable y Alcantarillado del Municipio de Zacatlán</v>
          </cell>
          <cell r="E241" t="str">
            <v>Ing. Gabriel Trejo Reyes</v>
          </cell>
          <cell r="F241" t="str">
            <v>Director General</v>
          </cell>
        </row>
        <row r="242">
          <cell r="A242" t="str">
            <v>192501</v>
          </cell>
          <cell r="B242">
            <v>1</v>
          </cell>
          <cell r="C242">
            <v>92501</v>
          </cell>
          <cell r="D242" t="str">
            <v>Empresa de Servicios de Agua Potable y Alcantarillado de Huauchinango, Puebla</v>
          </cell>
          <cell r="E242" t="str">
            <v>Ing. Alejandro Castilla Zenteno</v>
          </cell>
          <cell r="F242" t="str">
            <v>Gerente General</v>
          </cell>
        </row>
        <row r="243">
          <cell r="A243" t="str">
            <v>192601</v>
          </cell>
          <cell r="B243">
            <v>1</v>
          </cell>
          <cell r="C243">
            <v>92601</v>
          </cell>
          <cell r="D243" t="str">
            <v>Sistema Operador de los Servicios de Agua Potable y Alcantarillado del Municipio de Xicotepec de Juárez, Pue.</v>
          </cell>
          <cell r="E243" t="str">
            <v>Ing. Noé Salvador Álvarez Lechuga</v>
          </cell>
          <cell r="F243" t="str">
            <v>Director General</v>
          </cell>
        </row>
        <row r="244">
          <cell r="A244" t="str">
            <v>29001</v>
          </cell>
          <cell r="B244">
            <v>2</v>
          </cell>
          <cell r="C244">
            <v>9001</v>
          </cell>
          <cell r="D244" t="str">
            <v>Organismo Operador del Servicio de Limpia del Municipio de Puebla</v>
          </cell>
          <cell r="E244" t="str">
            <v>Mtro. Salvador Martínez Rosales</v>
          </cell>
          <cell r="F244" t="str">
            <v>Coordinador General</v>
          </cell>
        </row>
        <row r="245">
          <cell r="A245" t="str">
            <v>29002</v>
          </cell>
          <cell r="B245">
            <v>2</v>
          </cell>
          <cell r="C245">
            <v>9002</v>
          </cell>
          <cell r="D245" t="str">
            <v>Industrial de Abastos Puebla</v>
          </cell>
          <cell r="E245" t="str">
            <v>Lic. Raúl Corona Flores</v>
          </cell>
          <cell r="F245" t="str">
            <v>Administrador General</v>
          </cell>
        </row>
        <row r="246">
          <cell r="A246" t="str">
            <v>29026</v>
          </cell>
          <cell r="B246">
            <v>2</v>
          </cell>
          <cell r="C246">
            <v>9026</v>
          </cell>
          <cell r="D246" t="str">
            <v>Organismo Operador de Mercados del Municipio de Izúcar de Matamoros, Puebla</v>
          </cell>
          <cell r="E246" t="str">
            <v>Lic. Juan Marcelo Herrera Arzola</v>
          </cell>
          <cell r="F246" t="str">
            <v>Director</v>
          </cell>
        </row>
        <row r="247">
          <cell r="A247" t="str">
            <v>29034</v>
          </cell>
          <cell r="B247">
            <v>2</v>
          </cell>
          <cell r="C247">
            <v>9034</v>
          </cell>
          <cell r="D247" t="str">
            <v>Organismo Operador del Servicio de Limpia de Tehuacán</v>
          </cell>
          <cell r="E247" t="str">
            <v>José Antonio Olaya Hernández</v>
          </cell>
          <cell r="F247" t="str">
            <v>Director General</v>
          </cell>
        </row>
        <row r="248">
          <cell r="A248" t="str">
            <v>29502</v>
          </cell>
          <cell r="B248">
            <v>2</v>
          </cell>
          <cell r="C248">
            <v>9502</v>
          </cell>
          <cell r="D248" t="str">
            <v>Instituto Municipal del Deporte de Puebla</v>
          </cell>
          <cell r="E248" t="str">
            <v>Mtra. Yolatl Dioney Cuanal Cerezo</v>
          </cell>
          <cell r="F248" t="str">
            <v>Directora General</v>
          </cell>
        </row>
        <row r="249">
          <cell r="A249" t="str">
            <v>29503</v>
          </cell>
          <cell r="B249">
            <v>2</v>
          </cell>
          <cell r="C249">
            <v>9503</v>
          </cell>
          <cell r="D249" t="str">
            <v>Rastro Regional Zacatlán-Chignahuapan</v>
          </cell>
          <cell r="E249" t="str">
            <v>Ing. Ramón Eduardo Oropeza Frank</v>
          </cell>
          <cell r="F249" t="str">
            <v>Director General</v>
          </cell>
        </row>
        <row r="250">
          <cell r="A250" t="str">
            <v>29504</v>
          </cell>
          <cell r="B250">
            <v>2</v>
          </cell>
          <cell r="C250">
            <v>9504</v>
          </cell>
          <cell r="D250" t="str">
            <v>Instituto Municipal de Arte y Cultura de Puebla</v>
          </cell>
          <cell r="E250" t="str">
            <v>Mtro. Miguel Ángel Andrade Torres</v>
          </cell>
          <cell r="F250" t="str">
            <v>Director General</v>
          </cell>
        </row>
        <row r="251">
          <cell r="A251" t="str">
            <v>29505</v>
          </cell>
          <cell r="B251">
            <v>2</v>
          </cell>
          <cell r="C251">
            <v>9505</v>
          </cell>
          <cell r="D251" t="str">
            <v>Instituto Municipal de Planeación</v>
          </cell>
          <cell r="E251" t="str">
            <v>Lic. Gerardo Ríos Bermúdez</v>
          </cell>
          <cell r="F251" t="str">
            <v>Coordinador General</v>
          </cell>
        </row>
        <row r="252">
          <cell r="A252" t="str">
            <v>29506</v>
          </cell>
          <cell r="B252">
            <v>2</v>
          </cell>
          <cell r="C252">
            <v>9506</v>
          </cell>
          <cell r="D252" t="str">
            <v>Instituto de la Juventud del Municipio de Puebla</v>
          </cell>
          <cell r="E252" t="str">
            <v>Mtra. María del Sol Cortés Bautista</v>
          </cell>
          <cell r="F252" t="str">
            <v>Directora</v>
          </cell>
        </row>
        <row r="253">
          <cell r="A253" t="str">
            <v>39003</v>
          </cell>
          <cell r="B253">
            <v>3</v>
          </cell>
          <cell r="C253">
            <v>9003</v>
          </cell>
          <cell r="D253" t="str">
            <v>El Colegio de Puebla, A.C.</v>
          </cell>
          <cell r="E253" t="str">
            <v>Lic. Antonio Hernández y Genis</v>
          </cell>
          <cell r="F253" t="str">
            <v>Presidente</v>
          </cell>
        </row>
        <row r="254">
          <cell r="A254" t="str">
            <v>39007</v>
          </cell>
          <cell r="B254">
            <v>3</v>
          </cell>
          <cell r="C254">
            <v>9007</v>
          </cell>
          <cell r="D254" t="str">
            <v>Colegio de Bachilleres del Estado de Puebla</v>
          </cell>
          <cell r="E254" t="str">
            <v>Ing. Santos Alfonso Serrano Méndez</v>
          </cell>
          <cell r="F254" t="str">
            <v>Director General</v>
          </cell>
        </row>
        <row r="255">
          <cell r="A255" t="str">
            <v>39010</v>
          </cell>
          <cell r="B255">
            <v>3</v>
          </cell>
          <cell r="C255">
            <v>9010</v>
          </cell>
          <cell r="D255" t="str">
            <v>Sistema para el Desarrollo Integral de la Familia del Estado de Puebla</v>
          </cell>
          <cell r="E255" t="str">
            <v>Téc. Delfina Leonor Vargas Gallegos</v>
          </cell>
          <cell r="F255" t="str">
            <v>Directora General</v>
          </cell>
        </row>
        <row r="256">
          <cell r="A256" t="str">
            <v>39012</v>
          </cell>
          <cell r="B256">
            <v>3</v>
          </cell>
          <cell r="C256">
            <v>9012</v>
          </cell>
          <cell r="D256" t="str">
            <v>Instituto de Seguridad y Servicios Sociales de los Trabajadores al Servicio de los Poderes del Estado de Puebla</v>
          </cell>
          <cell r="E256" t="str">
            <v>Mtra. Karen Berlanga Valdés</v>
          </cell>
          <cell r="F256" t="str">
            <v>Directora General</v>
          </cell>
        </row>
        <row r="257">
          <cell r="A257" t="str">
            <v>39014</v>
          </cell>
          <cell r="B257">
            <v>3</v>
          </cell>
          <cell r="C257">
            <v>9014</v>
          </cell>
          <cell r="D257" t="str">
            <v>Instituto de Administración Pública del Estado de Puebla, A.C.</v>
          </cell>
          <cell r="E257" t="str">
            <v>Lic. Martha Lorena Herrejón Abud</v>
          </cell>
          <cell r="F257" t="str">
            <v>Vicepresidenta Ejecutiva</v>
          </cell>
        </row>
        <row r="258">
          <cell r="A258" t="str">
            <v>39015</v>
          </cell>
          <cell r="B258">
            <v>3</v>
          </cell>
          <cell r="C258">
            <v>9015</v>
          </cell>
          <cell r="D258" t="str">
            <v>Instituto de Capacitación para el Trabajo del Estado de Puebla</v>
          </cell>
          <cell r="E258" t="str">
            <v>Lic. Guadalupe Noé Torralba Flores</v>
          </cell>
          <cell r="F258" t="str">
            <v>Director General</v>
          </cell>
        </row>
        <row r="259">
          <cell r="A259" t="str">
            <v>39016</v>
          </cell>
          <cell r="B259">
            <v>3</v>
          </cell>
          <cell r="C259">
            <v>9016</v>
          </cell>
          <cell r="D259" t="str">
            <v>Instituto Poblano de las Mujeres</v>
          </cell>
          <cell r="E259" t="str">
            <v>Lic. Patricia Géniz Vieyra</v>
          </cell>
          <cell r="F259" t="str">
            <v>Encargada de Despacho de los Asuntos de la Dirección General</v>
          </cell>
        </row>
        <row r="260">
          <cell r="A260" t="str">
            <v>39020</v>
          </cell>
          <cell r="B260">
            <v>3</v>
          </cell>
          <cell r="C260">
            <v>9020</v>
          </cell>
          <cell r="D260" t="str">
            <v>Instituto Tecnológico Superior de Acatlán de Osorio</v>
          </cell>
          <cell r="E260" t="str">
            <v>Mtro. Irvin Alejandro Córdova Guerrero</v>
          </cell>
          <cell r="F260" t="str">
            <v>Director General</v>
          </cell>
        </row>
        <row r="261">
          <cell r="A261" t="str">
            <v>39022</v>
          </cell>
          <cell r="B261">
            <v>3</v>
          </cell>
          <cell r="C261">
            <v>9022</v>
          </cell>
          <cell r="D261" t="str">
            <v>Instituto Tecnológico Superior de Atlixco</v>
          </cell>
          <cell r="E261" t="str">
            <v>Dr. Leopoldo González Rosas</v>
          </cell>
          <cell r="F261" t="str">
            <v>Director General</v>
          </cell>
        </row>
        <row r="262">
          <cell r="A262" t="str">
            <v>39024</v>
          </cell>
          <cell r="B262">
            <v>3</v>
          </cell>
          <cell r="C262">
            <v>9024</v>
          </cell>
          <cell r="D262" t="str">
            <v>Instituto Tecnológico Superior de la Sierra Norte del Estado de Puebla</v>
          </cell>
          <cell r="E262" t="str">
            <v>Lic. Pablo Alejandro López Pacheco</v>
          </cell>
          <cell r="F262" t="str">
            <v>Director General</v>
          </cell>
        </row>
        <row r="263">
          <cell r="A263" t="str">
            <v>39025</v>
          </cell>
          <cell r="B263">
            <v>3</v>
          </cell>
          <cell r="C263">
            <v>9025</v>
          </cell>
          <cell r="D263" t="str">
            <v>Instituto Tecnológico Superior de Tepexi de Rodríguez</v>
          </cell>
          <cell r="E263" t="str">
            <v>Lic. Hugo Cardoso Hernández</v>
          </cell>
          <cell r="F263" t="str">
            <v>Director General</v>
          </cell>
        </row>
        <row r="264">
          <cell r="A264" t="str">
            <v>39027</v>
          </cell>
          <cell r="B264">
            <v>3</v>
          </cell>
          <cell r="C264">
            <v>9027</v>
          </cell>
          <cell r="D264" t="str">
            <v>Instituto Tecnológico Superior de Teziutlán</v>
          </cell>
          <cell r="E264" t="str">
            <v>Mtra. Arminda Juárez Arroyo</v>
          </cell>
          <cell r="F264" t="str">
            <v>Directora General</v>
          </cell>
        </row>
        <row r="265">
          <cell r="A265" t="str">
            <v>39029</v>
          </cell>
          <cell r="B265">
            <v>3</v>
          </cell>
          <cell r="C265">
            <v>9029</v>
          </cell>
          <cell r="D265" t="str">
            <v>Universidad Tecnológica de Puebla</v>
          </cell>
          <cell r="E265" t="str">
            <v>Mtro. Rodolfo Ramos García</v>
          </cell>
          <cell r="F265" t="str">
            <v>Rector</v>
          </cell>
        </row>
        <row r="266">
          <cell r="A266" t="str">
            <v>39030</v>
          </cell>
          <cell r="B266">
            <v>3</v>
          </cell>
          <cell r="C266">
            <v>9030</v>
          </cell>
          <cell r="D266" t="str">
            <v>Comisión Estatal de Agua y Saneamiento de Puebla</v>
          </cell>
          <cell r="E266" t="str">
            <v>Ing. José Abundio Ricardo Parra Victorino</v>
          </cell>
          <cell r="F266" t="str">
            <v>Director General</v>
          </cell>
        </row>
        <row r="267">
          <cell r="A267" t="str">
            <v>39032</v>
          </cell>
          <cell r="B267">
            <v>3</v>
          </cell>
          <cell r="C267">
            <v>9032</v>
          </cell>
          <cell r="D267" t="str">
            <v>Comisión de Derechos Humanos del Estado de Puebla</v>
          </cell>
          <cell r="E267" t="str">
            <v>Dr. José Félix Cerezo Vélez</v>
          </cell>
          <cell r="F267" t="str">
            <v>Presidente</v>
          </cell>
        </row>
        <row r="268">
          <cell r="A268" t="str">
            <v>39035</v>
          </cell>
          <cell r="B268">
            <v>3</v>
          </cell>
          <cell r="C268">
            <v>9035</v>
          </cell>
          <cell r="D268" t="str">
            <v>Seguro de Vida para los Servidores del Gobierno del Estado de Puebla</v>
          </cell>
          <cell r="E268" t="str">
            <v>Mgda. Marcela Martínez Morales</v>
          </cell>
          <cell r="F268" t="str">
            <v>Expresidenta</v>
          </cell>
        </row>
        <row r="269">
          <cell r="A269" t="str">
            <v>39036</v>
          </cell>
          <cell r="B269">
            <v>3</v>
          </cell>
          <cell r="C269">
            <v>9036</v>
          </cell>
          <cell r="D269" t="str">
            <v>Colegio de Estudios Científicos y Tecnológicos del Estado de Puebla</v>
          </cell>
          <cell r="E269" t="str">
            <v>Lic. Carlos Ignacio Mier Bañuelos</v>
          </cell>
          <cell r="F269" t="str">
            <v>Director General</v>
          </cell>
        </row>
        <row r="270">
          <cell r="A270" t="str">
            <v>39037</v>
          </cell>
          <cell r="B270">
            <v>3</v>
          </cell>
          <cell r="C270">
            <v>9037</v>
          </cell>
          <cell r="D270" t="str">
            <v>Instituto Tecnológico Superior de Zacapoaxtla</v>
          </cell>
          <cell r="E270" t="str">
            <v>Mtro. Gustavo Urbano Juárez</v>
          </cell>
          <cell r="F270" t="str">
            <v>Director General</v>
          </cell>
        </row>
        <row r="271">
          <cell r="A271" t="str">
            <v>39040</v>
          </cell>
          <cell r="B271">
            <v>3</v>
          </cell>
          <cell r="C271">
            <v>9040</v>
          </cell>
          <cell r="D271" t="str">
            <v>Comité Administrador Poblano para la Construcción de Espacios Educativos</v>
          </cell>
          <cell r="E271" t="str">
            <v>Ing. Jesús Encarnación Mejía Luna</v>
          </cell>
          <cell r="F271" t="str">
            <v>Encargado de Despacho de la Dirección General</v>
          </cell>
        </row>
        <row r="272">
          <cell r="A272" t="str">
            <v>39042</v>
          </cell>
          <cell r="B272">
            <v>3</v>
          </cell>
          <cell r="C272">
            <v>9042</v>
          </cell>
          <cell r="D272" t="str">
            <v>Universidad Tecnológica de Huejotzingo</v>
          </cell>
          <cell r="E272" t="str">
            <v>Mtro. Fiacro Luis Torreblanca Coello</v>
          </cell>
          <cell r="F272" t="str">
            <v>Rector</v>
          </cell>
        </row>
        <row r="273">
          <cell r="A273" t="str">
            <v>39043</v>
          </cell>
          <cell r="B273">
            <v>3</v>
          </cell>
          <cell r="C273">
            <v>9043</v>
          </cell>
          <cell r="D273" t="str">
            <v>Universidad Tecnológica de Izúcar de Matamoros</v>
          </cell>
          <cell r="E273" t="str">
            <v>Mtro. Margarito Barboza Carrasco</v>
          </cell>
          <cell r="F273" t="str">
            <v>Rector</v>
          </cell>
        </row>
        <row r="274">
          <cell r="A274" t="str">
            <v>39044</v>
          </cell>
          <cell r="B274">
            <v>3</v>
          </cell>
          <cell r="C274">
            <v>9044</v>
          </cell>
          <cell r="D274" t="str">
            <v>Universidad Tecnológica de Tecamachalco</v>
          </cell>
          <cell r="E274" t="str">
            <v>Lic. Karina Fernández Patricio</v>
          </cell>
          <cell r="F274" t="str">
            <v>Rectora</v>
          </cell>
        </row>
        <row r="275">
          <cell r="A275" t="str">
            <v>39045</v>
          </cell>
          <cell r="B275">
            <v>3</v>
          </cell>
          <cell r="C275">
            <v>9045</v>
          </cell>
          <cell r="D275" t="str">
            <v>Puebla Comunicaciones</v>
          </cell>
          <cell r="E275" t="str">
            <v>Mtra. Verónica Vélez Macuil</v>
          </cell>
          <cell r="F275" t="str">
            <v>Encargada del Despacho de la Dirección General</v>
          </cell>
        </row>
        <row r="276">
          <cell r="A276" t="str">
            <v>39046</v>
          </cell>
          <cell r="B276">
            <v>3</v>
          </cell>
          <cell r="C276">
            <v>9046</v>
          </cell>
          <cell r="D276" t="str">
            <v>Colegio de Educación Profesional Técnica del Estado de Puebla</v>
          </cell>
          <cell r="E276" t="str">
            <v>Lic. Silvia Esther Pérez Ceballos</v>
          </cell>
          <cell r="F276" t="str">
            <v>Directora General</v>
          </cell>
        </row>
        <row r="277">
          <cell r="A277" t="str">
            <v>39047</v>
          </cell>
          <cell r="B277">
            <v>3</v>
          </cell>
          <cell r="C277">
            <v>9047</v>
          </cell>
          <cell r="D277" t="str">
            <v>Instituto Estatal de Educación para Adultos</v>
          </cell>
          <cell r="E277" t="str">
            <v>Lic. Jesús de la Luz Sánchez Cuevas</v>
          </cell>
          <cell r="F277" t="str">
            <v>Director General</v>
          </cell>
        </row>
        <row r="278">
          <cell r="A278" t="str">
            <v>39048</v>
          </cell>
          <cell r="B278">
            <v>3</v>
          </cell>
          <cell r="C278">
            <v>9048</v>
          </cell>
          <cell r="D278" t="str">
            <v>Instituto Tecnológico Superior de Ciudad Serdán</v>
          </cell>
          <cell r="E278" t="str">
            <v>Mtra. María Carina González Vieyra</v>
          </cell>
          <cell r="F278" t="str">
            <v>Directora General</v>
          </cell>
        </row>
        <row r="279">
          <cell r="A279" t="str">
            <v>39049</v>
          </cell>
          <cell r="B279">
            <v>3</v>
          </cell>
          <cell r="C279">
            <v>9049</v>
          </cell>
          <cell r="D279" t="str">
            <v>Benemérita Universidad Autónoma de Puebla</v>
          </cell>
          <cell r="E279" t="str">
            <v>Mtro. José Alfonso Esparza Ortiz</v>
          </cell>
          <cell r="F279" t="str">
            <v>Rector</v>
          </cell>
        </row>
        <row r="280">
          <cell r="A280" t="str">
            <v>39054</v>
          </cell>
          <cell r="B280">
            <v>3</v>
          </cell>
          <cell r="C280">
            <v>9054</v>
          </cell>
          <cell r="D280" t="str">
            <v>Tribunal Electoral del Estado</v>
          </cell>
          <cell r="E280" t="str">
            <v>Lic. Jesús Gerardo Saravia Rivera</v>
          </cell>
          <cell r="F280" t="str">
            <v>Magistrado Presidente</v>
          </cell>
        </row>
        <row r="281">
          <cell r="A281" t="str">
            <v>39056</v>
          </cell>
          <cell r="B281">
            <v>3</v>
          </cell>
          <cell r="C281">
            <v>9056</v>
          </cell>
          <cell r="D281" t="str">
            <v>Fondo para el Fortalecimiento de la Microempresa</v>
          </cell>
          <cell r="E281" t="str">
            <v>Lic. Tomás Morales Garduño</v>
          </cell>
          <cell r="F281" t="str">
            <v>Responsable de los Asuntos del Fideicomiso Público de Administración y Garantía</v>
          </cell>
        </row>
        <row r="282">
          <cell r="A282" t="str">
            <v>39059</v>
          </cell>
          <cell r="B282">
            <v>3</v>
          </cell>
          <cell r="C282">
            <v>9059</v>
          </cell>
          <cell r="D282" t="str">
            <v>Instituto Tecnológico Superior de Huauchinango</v>
          </cell>
          <cell r="E282" t="str">
            <v>Mtro. José Ignacio Solano Rodríguez</v>
          </cell>
          <cell r="F282" t="str">
            <v>Director General</v>
          </cell>
        </row>
        <row r="283">
          <cell r="A283" t="str">
            <v>39060</v>
          </cell>
          <cell r="B283">
            <v>3</v>
          </cell>
          <cell r="C283">
            <v>9060</v>
          </cell>
          <cell r="D283" t="str">
            <v>Instituto Tecnológico Superior de Libres</v>
          </cell>
          <cell r="E283" t="str">
            <v>Lic. Guadalupe Rodríguez Espinoza</v>
          </cell>
          <cell r="F283" t="str">
            <v>Encargado del Despacho de la Dirección General</v>
          </cell>
        </row>
        <row r="284">
          <cell r="A284" t="str">
            <v>39061</v>
          </cell>
          <cell r="B284">
            <v>3</v>
          </cell>
          <cell r="C284">
            <v>9061</v>
          </cell>
          <cell r="D284" t="str">
            <v>Instituto Tecnológico Superior de Tepeaca</v>
          </cell>
          <cell r="E284" t="str">
            <v>Dra. María Luisa Juárez Hernández</v>
          </cell>
          <cell r="F284" t="str">
            <v>Directora General</v>
          </cell>
        </row>
        <row r="285">
          <cell r="A285" t="str">
            <v>39062</v>
          </cell>
          <cell r="B285">
            <v>3</v>
          </cell>
          <cell r="C285">
            <v>9062</v>
          </cell>
          <cell r="D285" t="str">
            <v>Instituto Electoral del Estado</v>
          </cell>
          <cell r="E285" t="str">
            <v>Lic. Miguel Ángel García Onofre</v>
          </cell>
          <cell r="F285" t="str">
            <v>Consejero Presidente</v>
          </cell>
        </row>
        <row r="286">
          <cell r="A286" t="str">
            <v>39063</v>
          </cell>
          <cell r="B286">
            <v>3</v>
          </cell>
          <cell r="C286">
            <v>9063</v>
          </cell>
          <cell r="D286" t="str">
            <v>Carreteras de Cuota Puebla</v>
          </cell>
          <cell r="E286" t="str">
            <v>Dr. Rodolfo Chávez Escudero</v>
          </cell>
          <cell r="F286" t="str">
            <v>Director General</v>
          </cell>
        </row>
        <row r="287">
          <cell r="A287" t="str">
            <v>39073</v>
          </cell>
          <cell r="B287">
            <v>3</v>
          </cell>
          <cell r="C287">
            <v>9073</v>
          </cell>
          <cell r="D287" t="str">
            <v>Patronato del Teatro Principal</v>
          </cell>
          <cell r="E287" t="str">
            <v xml:space="preserve">Lic. Ariel Juventino Azuara Campos </v>
          </cell>
          <cell r="F287" t="str">
            <v>Exencargado del Despacho de los Asuntos Administrativos</v>
          </cell>
        </row>
        <row r="288">
          <cell r="A288" t="str">
            <v>39075</v>
          </cell>
          <cell r="B288">
            <v>3</v>
          </cell>
          <cell r="C288">
            <v>9075</v>
          </cell>
          <cell r="D288" t="str">
            <v>Fideicomiso del Fondo de Seguridad Pública</v>
          </cell>
          <cell r="E288" t="str">
            <v>Mtro. Luis Eduardo Méndez Cacho</v>
          </cell>
          <cell r="F288" t="str">
            <v>Secretario del Comité Técnico</v>
          </cell>
        </row>
        <row r="289">
          <cell r="A289" t="str">
            <v>39076</v>
          </cell>
          <cell r="B289">
            <v>3</v>
          </cell>
          <cell r="C289">
            <v>9076</v>
          </cell>
          <cell r="D289" t="str">
            <v>Universidad Tecnológica de Xicotepec de Juárez</v>
          </cell>
          <cell r="E289" t="str">
            <v>C.P. Gerardo Vargas Ortiz</v>
          </cell>
          <cell r="F289" t="str">
            <v>Rector</v>
          </cell>
        </row>
        <row r="290">
          <cell r="A290" t="str">
            <v>39077</v>
          </cell>
          <cell r="B290">
            <v>3</v>
          </cell>
          <cell r="C290">
            <v>9077</v>
          </cell>
          <cell r="D290" t="str">
            <v>Fideicomiso Público para la Administración de Inmuebles y Ejecución de Obras Públicas en la Reserva Territorial Atlixcáyotl-Quetzalcóatl</v>
          </cell>
          <cell r="E290" t="str">
            <v>Lic. Emilio Barranco Barrientos</v>
          </cell>
          <cell r="F290" t="str">
            <v>Director General</v>
          </cell>
        </row>
        <row r="291">
          <cell r="A291" t="str">
            <v>39082</v>
          </cell>
          <cell r="B291">
            <v>3</v>
          </cell>
          <cell r="C291">
            <v>9082</v>
          </cell>
          <cell r="D291" t="str">
            <v>Corporación Auxiliar de Policía de Protección Ciudadana</v>
          </cell>
          <cell r="E291" t="str">
            <v>Mtro. Miguel Idelfonso Amézaga Ramírez</v>
          </cell>
          <cell r="F291" t="str">
            <v>Director General</v>
          </cell>
        </row>
        <row r="292">
          <cell r="A292" t="str">
            <v>39086</v>
          </cell>
          <cell r="B292">
            <v>3</v>
          </cell>
          <cell r="C292">
            <v>9086</v>
          </cell>
          <cell r="D292" t="str">
            <v>Fideicomiso del Programa de Becas Nacionales para la Educación Superior Manutención</v>
          </cell>
          <cell r="E292" t="str">
            <v>Mtra. América Rosas Tapia</v>
          </cell>
          <cell r="F292" t="str">
            <v>Secretaria Ejecutiva del Comité Técnico</v>
          </cell>
        </row>
        <row r="293">
          <cell r="A293" t="str">
            <v>39087</v>
          </cell>
          <cell r="B293">
            <v>3</v>
          </cell>
          <cell r="C293">
            <v>9087</v>
          </cell>
          <cell r="D293" t="str">
            <v>Universidad Politécnica de Puebla</v>
          </cell>
          <cell r="E293" t="str">
            <v>Mtra. Mayra Angélica Sánchez García</v>
          </cell>
          <cell r="F293" t="str">
            <v>Rectora</v>
          </cell>
        </row>
        <row r="294">
          <cell r="A294" t="str">
            <v>39088</v>
          </cell>
          <cell r="B294">
            <v>3</v>
          </cell>
          <cell r="C294">
            <v>9088</v>
          </cell>
          <cell r="D294" t="str">
            <v>Instituto Tecnológico Superior de San Martín Texmelucan</v>
          </cell>
          <cell r="E294" t="str">
            <v>Mtra. Itzel Rosalía Pimienta Hernández</v>
          </cell>
          <cell r="F294" t="str">
            <v>Directora General</v>
          </cell>
        </row>
        <row r="295">
          <cell r="A295" t="str">
            <v>39090</v>
          </cell>
          <cell r="B295">
            <v>3</v>
          </cell>
          <cell r="C295">
            <v>9090</v>
          </cell>
          <cell r="D295" t="str">
            <v>Fideicomiso Público PEC</v>
          </cell>
          <cell r="E295" t="str">
            <v>Mtra. Alejandra Domínguez Narváez</v>
          </cell>
          <cell r="F295" t="str">
            <v>Secretaria Ejecutiva del Comité Técnico</v>
          </cell>
        </row>
        <row r="296">
          <cell r="A296" t="str">
            <v>39092</v>
          </cell>
          <cell r="B296">
            <v>3</v>
          </cell>
          <cell r="C296">
            <v>9092</v>
          </cell>
          <cell r="D296" t="str">
            <v>Consejo de Ciencia y Tecnología del Estado de Puebla</v>
          </cell>
          <cell r="E296" t="str">
            <v>Mtro. Victoriano Gabriel Covarrubias Salvatori</v>
          </cell>
          <cell r="F296" t="str">
            <v>Director General</v>
          </cell>
        </row>
        <row r="297">
          <cell r="A297" t="str">
            <v>39094</v>
          </cell>
          <cell r="B297">
            <v>3</v>
          </cell>
          <cell r="C297">
            <v>9094</v>
          </cell>
          <cell r="D297" t="str">
            <v>Consejo Estatal de Coordinación del Sistema Nacional de Seguridad Pública</v>
          </cell>
          <cell r="E297" t="str">
            <v>Mtro. Luis Eduardo Méndez Cacho</v>
          </cell>
          <cell r="F297" t="str">
            <v>Secretario Ejecutivo</v>
          </cell>
        </row>
        <row r="298">
          <cell r="A298" t="str">
            <v>39099</v>
          </cell>
          <cell r="B298">
            <v>3</v>
          </cell>
          <cell r="C298">
            <v>9099</v>
          </cell>
          <cell r="D298" t="str">
            <v>Universidad Intercultural del Estado de Puebla</v>
          </cell>
          <cell r="E298" t="str">
            <v>Mtro. Alibert Sánchez Jiménez</v>
          </cell>
          <cell r="F298" t="str">
            <v>Rector</v>
          </cell>
        </row>
        <row r="299">
          <cell r="A299" t="str">
            <v>390104</v>
          </cell>
          <cell r="B299">
            <v>3</v>
          </cell>
          <cell r="C299">
            <v>90104</v>
          </cell>
          <cell r="D299" t="str">
            <v>Universidad Tecnológica de Oriental</v>
          </cell>
          <cell r="E299" t="str">
            <v>Dr. Francisco Valencia Ponce</v>
          </cell>
          <cell r="F299" t="str">
            <v>Rector</v>
          </cell>
        </row>
        <row r="300">
          <cell r="A300" t="str">
            <v>390105</v>
          </cell>
          <cell r="B300">
            <v>3</v>
          </cell>
          <cell r="C300">
            <v>90105</v>
          </cell>
          <cell r="D300" t="str">
            <v>Universidad Interserrana del Estado de Puebla-Ahuacatlán</v>
          </cell>
          <cell r="E300" t="str">
            <v>Dr. César Santiago Tepantlán</v>
          </cell>
          <cell r="F300" t="str">
            <v>Rector</v>
          </cell>
        </row>
        <row r="301">
          <cell r="A301" t="str">
            <v>390106</v>
          </cell>
          <cell r="B301">
            <v>3</v>
          </cell>
          <cell r="C301">
            <v>90106</v>
          </cell>
          <cell r="D301" t="str">
            <v>Universidad Politécnica de Amozoc</v>
          </cell>
          <cell r="E301" t="str">
            <v>Mtro. José Germán Villalba Rojas</v>
          </cell>
          <cell r="F301" t="str">
            <v>Encargado de Despacho de la Rectoría</v>
          </cell>
        </row>
        <row r="302">
          <cell r="A302" t="str">
            <v>390107</v>
          </cell>
          <cell r="B302">
            <v>3</v>
          </cell>
          <cell r="C302">
            <v>90107</v>
          </cell>
          <cell r="D302" t="str">
            <v>Instituto Tecnológico Superior de Venustiano Carranza</v>
          </cell>
          <cell r="E302" t="str">
            <v>Mtro. Marco Antonio Alvarado Fosado</v>
          </cell>
          <cell r="F302" t="str">
            <v>Director General</v>
          </cell>
        </row>
        <row r="303">
          <cell r="A303" t="str">
            <v>390108</v>
          </cell>
          <cell r="B303">
            <v>3</v>
          </cell>
          <cell r="C303">
            <v>90108</v>
          </cell>
          <cell r="D303" t="str">
            <v>Universidad Interserrana del Estado de Puebla - Chilchotla</v>
          </cell>
          <cell r="E303" t="str">
            <v>Lic. Violeta Reyes Blanco</v>
          </cell>
          <cell r="F303" t="str">
            <v>Rectora</v>
          </cell>
        </row>
        <row r="304">
          <cell r="A304" t="str">
            <v>390109</v>
          </cell>
          <cell r="B304">
            <v>3</v>
          </cell>
          <cell r="C304">
            <v>90109</v>
          </cell>
          <cell r="D304" t="str">
            <v>Instituto Tecnológico Superior de la Sierra Negra de Ajalpan</v>
          </cell>
          <cell r="E304" t="str">
            <v>M.V.Z. Augusto Marcos Hernández Merino</v>
          </cell>
          <cell r="F304" t="str">
            <v>Director General</v>
          </cell>
        </row>
        <row r="305">
          <cell r="A305" t="str">
            <v>390110</v>
          </cell>
          <cell r="B305">
            <v>3</v>
          </cell>
          <cell r="C305">
            <v>90110</v>
          </cell>
          <cell r="D305" t="str">
            <v>Universidad Tecnológica de Tehuacán</v>
          </cell>
          <cell r="E305" t="str">
            <v>Dr. Miguel Ángel Celis Flores</v>
          </cell>
          <cell r="F305" t="str">
            <v>Rector</v>
          </cell>
        </row>
        <row r="306">
          <cell r="A306" t="str">
            <v>390113</v>
          </cell>
          <cell r="B306">
            <v>3</v>
          </cell>
          <cell r="C306">
            <v>90113</v>
          </cell>
          <cell r="D306" t="str">
            <v>Instituto Poblano de Asistencia al Migrante</v>
          </cell>
          <cell r="E306" t="str">
            <v>Mtra. María Ixelt Romero Morales</v>
          </cell>
          <cell r="F306" t="str">
            <v>Directora General</v>
          </cell>
        </row>
        <row r="307">
          <cell r="A307" t="str">
            <v>390116</v>
          </cell>
          <cell r="B307">
            <v>3</v>
          </cell>
          <cell r="C307">
            <v>90116</v>
          </cell>
          <cell r="D307" t="str">
            <v>Fideicomiso Público denominado "Banco Estatal de Tierra"</v>
          </cell>
          <cell r="E307" t="str">
            <v>Mtro. Ernesto Vargas Melchor</v>
          </cell>
          <cell r="F307" t="str">
            <v>Director General</v>
          </cell>
        </row>
        <row r="308">
          <cell r="A308" t="str">
            <v>390118</v>
          </cell>
          <cell r="B308">
            <v>3</v>
          </cell>
          <cell r="C308">
            <v>90118</v>
          </cell>
          <cell r="D308" t="str">
            <v>Universidad Politécnica Metropolitana de Puebla</v>
          </cell>
          <cell r="E308" t="str">
            <v>Dr. Mario Antonio Burguete García</v>
          </cell>
          <cell r="F308" t="str">
            <v>Rector</v>
          </cell>
        </row>
        <row r="309">
          <cell r="A309" t="str">
            <v>390121</v>
          </cell>
          <cell r="B309">
            <v>3</v>
          </cell>
          <cell r="C309">
            <v>90121</v>
          </cell>
          <cell r="D309" t="str">
            <v>Convenciones y Parques</v>
          </cell>
          <cell r="E309" t="str">
            <v>Lic. Mauricio Cacho Pérez</v>
          </cell>
          <cell r="F309" t="str">
            <v>Director Ejecutivo</v>
          </cell>
        </row>
        <row r="310">
          <cell r="A310" t="str">
            <v>390123</v>
          </cell>
          <cell r="B310">
            <v>3</v>
          </cell>
          <cell r="C310">
            <v>90123</v>
          </cell>
          <cell r="D310" t="str">
            <v>Instituto de Educación Digital del Estado de Puebla</v>
          </cell>
          <cell r="E310" t="str">
            <v>Ing. Amir Flores Díaz</v>
          </cell>
          <cell r="F310" t="str">
            <v>Director General</v>
          </cell>
        </row>
        <row r="311">
          <cell r="A311" t="str">
            <v>390124</v>
          </cell>
          <cell r="B311">
            <v>3</v>
          </cell>
          <cell r="C311">
            <v>90124</v>
          </cell>
          <cell r="D311" t="str">
            <v>Régimen Estatal de Protección Social en Salud</v>
          </cell>
          <cell r="E311" t="str">
            <v>Lic. Cecilio Pérez Cortés</v>
          </cell>
          <cell r="F311" t="str">
            <v>Encargado de Despacho de la Dirección General</v>
          </cell>
        </row>
        <row r="312">
          <cell r="A312" t="str">
            <v>390125</v>
          </cell>
          <cell r="B312">
            <v>3</v>
          </cell>
          <cell r="C312">
            <v>90125</v>
          </cell>
          <cell r="D312" t="str">
            <v>Comisión Estatal de Vivienda de Puebla</v>
          </cell>
          <cell r="E312" t="str">
            <v>María Soledad Sevilla Zapata</v>
          </cell>
          <cell r="F312" t="str">
            <v>Encargada de Despacho de la Dirección General</v>
          </cell>
        </row>
        <row r="313">
          <cell r="A313" t="str">
            <v>390126</v>
          </cell>
          <cell r="B313">
            <v>3</v>
          </cell>
          <cell r="C313">
            <v>90126</v>
          </cell>
          <cell r="D313" t="str">
            <v>Instituto Tecnológico Superior de Tlatlauquitepec</v>
          </cell>
          <cell r="E313" t="str">
            <v>Dr. Sergio López Moreno</v>
          </cell>
          <cell r="F313" t="str">
            <v>Director General</v>
          </cell>
        </row>
        <row r="314">
          <cell r="A314" t="str">
            <v>390127</v>
          </cell>
          <cell r="B314">
            <v>3</v>
          </cell>
          <cell r="C314">
            <v>90127</v>
          </cell>
          <cell r="D314" t="str">
            <v>Fiscalía General del Estado de Puebla</v>
          </cell>
          <cell r="E314" t="str">
            <v>Dr. Gilberto Higuera Bernal</v>
          </cell>
          <cell r="F314" t="str">
            <v>Encargado del Despacho</v>
          </cell>
        </row>
        <row r="315">
          <cell r="A315" t="str">
            <v>390128</v>
          </cell>
          <cell r="B315">
            <v>3</v>
          </cell>
          <cell r="C315">
            <v>90128</v>
          </cell>
          <cell r="D315" t="str">
            <v>Universidad Tecnológica Bilingüe Internacional y Sustentable de Puebla</v>
          </cell>
          <cell r="E315" t="str">
            <v>Mtra. Erika Torres Sánchez</v>
          </cell>
          <cell r="F315" t="str">
            <v>Encargada de Despacho de los Asuntos de Rectoría</v>
          </cell>
        </row>
        <row r="316">
          <cell r="A316" t="str">
            <v>390129</v>
          </cell>
          <cell r="B316">
            <v>3</v>
          </cell>
          <cell r="C316">
            <v>90129</v>
          </cell>
          <cell r="D316" t="str">
            <v>Instituto de Transparencia, Acceso a la Información Pública y Protección de Datos Personales del Estado de Puebla</v>
          </cell>
          <cell r="E316" t="str">
            <v>Lic. Laura Marcela Carcaño Ruíz</v>
          </cell>
          <cell r="F316" t="str">
            <v>Comisionada Presidenta</v>
          </cell>
        </row>
        <row r="317">
          <cell r="A317" t="str">
            <v>390130</v>
          </cell>
          <cell r="B317">
            <v>3</v>
          </cell>
          <cell r="C317">
            <v>90130</v>
          </cell>
          <cell r="D317" t="str">
            <v>Museos Puebla</v>
          </cell>
          <cell r="E317" t="str">
            <v>Dr. Ernesto Cortés García</v>
          </cell>
          <cell r="F317" t="str">
            <v>Director General</v>
          </cell>
        </row>
        <row r="318">
          <cell r="A318" t="str">
            <v>390131</v>
          </cell>
          <cell r="B318">
            <v>3</v>
          </cell>
          <cell r="C318">
            <v>90131</v>
          </cell>
          <cell r="D318" t="str">
            <v>Coordinación Estatal de Transparencia y Gobierno Abierto</v>
          </cell>
          <cell r="E318" t="str">
            <v>Mtra. Josefina Buxadé Castelán</v>
          </cell>
          <cell r="F318" t="str">
            <v>Titular de la Coordinación Estatal de Transparencia y Gobierno Abierto</v>
          </cell>
        </row>
        <row r="319">
          <cell r="A319" t="str">
            <v>390132</v>
          </cell>
          <cell r="B319">
            <v>3</v>
          </cell>
          <cell r="C319">
            <v>90132</v>
          </cell>
          <cell r="D319" t="str">
            <v>Ciudad Modelo</v>
          </cell>
          <cell r="E319" t="str">
            <v>Mtro. Gabriel Alejandro Martínez Parente Rangel</v>
          </cell>
          <cell r="F319" t="str">
            <v>Director General</v>
          </cell>
        </row>
        <row r="320">
          <cell r="A320" t="str">
            <v>390133</v>
          </cell>
          <cell r="B320">
            <v>3</v>
          </cell>
          <cell r="C320">
            <v>90133</v>
          </cell>
          <cell r="D320" t="str">
            <v>Coordinación General de Comunicación y Agenda Digital</v>
          </cell>
          <cell r="E320" t="str">
            <v>Mtra. Verónica Vélez Macuil</v>
          </cell>
          <cell r="F320" t="str">
            <v>Coordinadora General</v>
          </cell>
        </row>
        <row r="321">
          <cell r="A321" t="str">
            <v>390134</v>
          </cell>
          <cell r="B321">
            <v>3</v>
          </cell>
          <cell r="C321">
            <v>90134</v>
          </cell>
          <cell r="D321" t="str">
            <v>Tribunal de Justicia Administrativa del Estado de Puebla</v>
          </cell>
          <cell r="E321" t="str">
            <v>Mgda. María de Lourdes Dib Y Álvarez</v>
          </cell>
          <cell r="F321" t="str">
            <v>Magistrada Presidenta</v>
          </cell>
        </row>
        <row r="322">
          <cell r="A322" t="str">
            <v>390135</v>
          </cell>
          <cell r="B322">
            <v>3</v>
          </cell>
          <cell r="C322">
            <v>90135</v>
          </cell>
          <cell r="D322" t="str">
            <v>Instituto de Profesionalización del Magisterio Poblano</v>
          </cell>
          <cell r="E322" t="str">
            <v>Mtro. Patricio Morán Márquez</v>
          </cell>
          <cell r="F322" t="str">
            <v>Director General</v>
          </cell>
        </row>
        <row r="323">
          <cell r="A323" t="str">
            <v>390136</v>
          </cell>
          <cell r="B323">
            <v>3</v>
          </cell>
          <cell r="C323">
            <v>90136</v>
          </cell>
          <cell r="D323" t="str">
            <v>Instituto Metropolitano de Planeación del Estado de Puebla</v>
          </cell>
          <cell r="E323" t="str">
            <v>C.P. Raquel Castillo Reyes</v>
          </cell>
          <cell r="F323" t="str">
            <v>Encargada de Despacho</v>
          </cell>
        </row>
        <row r="324">
          <cell r="A324" t="str">
            <v>390137</v>
          </cell>
          <cell r="B324">
            <v>3</v>
          </cell>
          <cell r="C324">
            <v>90137</v>
          </cell>
          <cell r="D324" t="str">
            <v>Secretaría Ejecutiva del Sistema Estatal Anticorrupción</v>
          </cell>
          <cell r="E324" t="str">
            <v>Mtro. Héctor Enrique Reyes Pacheco</v>
          </cell>
          <cell r="F324" t="str">
            <v>Secretario Técnico de la Secretaría Ejecutiva del Sistema Estatal Anticorrupción</v>
          </cell>
        </row>
        <row r="325">
          <cell r="A325" t="str">
            <v>390138</v>
          </cell>
          <cell r="B325">
            <v>3</v>
          </cell>
          <cell r="C325">
            <v>90138</v>
          </cell>
          <cell r="D325" t="str">
            <v>Centro de Conciliación Laboral del Estado de Puebla</v>
          </cell>
          <cell r="E325" t="str">
            <v>Lic. Huberto Roblero Godínez</v>
          </cell>
          <cell r="F325" t="str">
            <v>Director General</v>
          </cell>
        </row>
        <row r="326">
          <cell r="A326" t="str">
            <v>47001</v>
          </cell>
          <cell r="B326">
            <v>4</v>
          </cell>
          <cell r="C326">
            <v>7001</v>
          </cell>
          <cell r="D326" t="str">
            <v>H. Congreso del Estado de Puebla</v>
          </cell>
          <cell r="E326" t="str">
            <v>Dip. Gabriel Juan Manuel Biestro Medinilla</v>
          </cell>
          <cell r="F326" t="str">
            <v>Presidente de la Junta de Gobierno y Coordinación Política</v>
          </cell>
        </row>
        <row r="327">
          <cell r="A327" t="str">
            <v>47002</v>
          </cell>
          <cell r="B327">
            <v>4</v>
          </cell>
          <cell r="C327">
            <v>7002</v>
          </cell>
          <cell r="D327" t="str">
            <v>H. Tribunal Superior de Justicia</v>
          </cell>
          <cell r="E327" t="str">
            <v>Mgdo. Héctor Sánchez Sánchez</v>
          </cell>
          <cell r="F327" t="str">
            <v>Presidente del H. Tribunal Superior de Justicia</v>
          </cell>
        </row>
        <row r="328">
          <cell r="A328" t="str">
            <v>47003</v>
          </cell>
          <cell r="B328">
            <v>4</v>
          </cell>
          <cell r="C328">
            <v>7003</v>
          </cell>
          <cell r="D328" t="str">
            <v>Auditoría Superior del Estado de Puebla</v>
          </cell>
          <cell r="E328" t="str">
            <v>CPC Francisco José Romero Serrano</v>
          </cell>
          <cell r="F328" t="str">
            <v>Auditor Superior</v>
          </cell>
        </row>
        <row r="329">
          <cell r="A329" t="str">
            <v>48009</v>
          </cell>
          <cell r="B329">
            <v>4</v>
          </cell>
          <cell r="C329">
            <v>8009</v>
          </cell>
          <cell r="D329" t="str">
            <v>Secretaría de Salud (Servicios de Salud del Estado de Puebla)</v>
          </cell>
          <cell r="E329" t="str">
            <v>Dr. Jorge Humberto Uribe Téllez</v>
          </cell>
          <cell r="F329" t="str">
            <v>Secretario de Salud y Director General de los Servicios de Salud</v>
          </cell>
        </row>
        <row r="330">
          <cell r="A330" t="str">
            <v>48010</v>
          </cell>
          <cell r="B330">
            <v>4</v>
          </cell>
          <cell r="C330">
            <v>8010</v>
          </cell>
          <cell r="D330" t="str">
            <v>Secretaría de Educación Pública</v>
          </cell>
          <cell r="E330" t="str">
            <v>Dr. Melitón Lozano Pérez</v>
          </cell>
          <cell r="F330" t="str">
            <v>Secretario de Educación Pública</v>
          </cell>
        </row>
        <row r="331">
          <cell r="A331" t="str">
            <v>48022</v>
          </cell>
          <cell r="B331">
            <v>4</v>
          </cell>
          <cell r="C331">
            <v>8022</v>
          </cell>
          <cell r="D331" t="str">
            <v>Secretaría de Infraestructura Movilidad y Transportes</v>
          </cell>
          <cell r="E331" t="str">
            <v>Arq. Diego Corona Cremean</v>
          </cell>
          <cell r="F331" t="str">
            <v>Exsecretario de Infraestructura y Transportes</v>
          </cell>
        </row>
        <row r="332">
          <cell r="A332" t="str">
            <v>48029</v>
          </cell>
          <cell r="B332">
            <v>4</v>
          </cell>
          <cell r="C332">
            <v>8029</v>
          </cell>
          <cell r="D332" t="str">
            <v>Secretaría de Finanzas y Administración</v>
          </cell>
          <cell r="E332" t="str">
            <v>Mtro. Charbel Jorge Estefan Chidiac</v>
          </cell>
          <cell r="F332" t="str">
            <v>Secretario de Finanzas y Administración</v>
          </cell>
        </row>
        <row r="333">
          <cell r="A333" t="str">
            <v>48030</v>
          </cell>
          <cell r="B333">
            <v>4</v>
          </cell>
          <cell r="C333">
            <v>8030</v>
          </cell>
          <cell r="D333" t="str">
            <v>Secretaría de Planeación y Finanzas</v>
          </cell>
          <cell r="E333" t="str">
            <v>Lic. María Teresa Castro Corro</v>
          </cell>
          <cell r="F333" t="str">
            <v>Secretaria de Planeación y Finanzas</v>
          </cell>
        </row>
      </sheetData>
      <sheetData sheetId="9">
        <row r="2">
          <cell r="A2" t="str">
            <v>Municipio</v>
          </cell>
        </row>
        <row r="3">
          <cell r="A3" t="str">
            <v>Soapa</v>
          </cell>
        </row>
        <row r="4">
          <cell r="A4" t="str">
            <v>Paramunicipal</v>
          </cell>
        </row>
        <row r="5">
          <cell r="A5" t="str">
            <v>Paraestatal</v>
          </cell>
        </row>
        <row r="6">
          <cell r="A6" t="str">
            <v>Poderes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Datos"/>
      <sheetName val="02 M"/>
      <sheetName val="06 M"/>
      <sheetName val="08 M"/>
      <sheetName val="09 M"/>
      <sheetName val="16 M"/>
      <sheetName val="17 M (F)"/>
      <sheetName val="17 M (E)"/>
      <sheetName val="17 MI"/>
      <sheetName val="18 M"/>
      <sheetName val="CatEntes"/>
      <sheetName val="Catalogos"/>
    </sheetNames>
    <sheetDataSet>
      <sheetData sheetId="0"/>
      <sheetData sheetId="1">
        <row r="1">
          <cell r="A1"/>
        </row>
        <row r="15">
          <cell r="B15"/>
        </row>
        <row r="18">
          <cell r="B18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ID</v>
          </cell>
          <cell r="B1" t="str">
            <v>TSR</v>
          </cell>
          <cell r="C1" t="str">
            <v>ClaveN</v>
          </cell>
          <cell r="D1" t="str">
            <v>Nombre</v>
          </cell>
          <cell r="E1" t="str">
            <v>Titular</v>
          </cell>
          <cell r="F1" t="str">
            <v>Cargo</v>
          </cell>
        </row>
        <row r="2">
          <cell r="A2" t="str">
            <v>0101</v>
          </cell>
          <cell r="B2" t="str">
            <v>0</v>
          </cell>
          <cell r="C2">
            <v>101</v>
          </cell>
          <cell r="D2" t="str">
            <v>Puebla</v>
          </cell>
          <cell r="E2" t="str">
            <v>Mtra. Claudia Rivera Vivanco</v>
          </cell>
          <cell r="F2" t="str">
            <v>Presidenta Municipal Constitucional</v>
          </cell>
        </row>
        <row r="3">
          <cell r="A3" t="str">
            <v>0701</v>
          </cell>
          <cell r="B3" t="str">
            <v>0</v>
          </cell>
          <cell r="C3">
            <v>701</v>
          </cell>
          <cell r="D3" t="str">
            <v>San Martín Texmelucan</v>
          </cell>
          <cell r="E3" t="str">
            <v>Lic. María Norma Layón Aarún</v>
          </cell>
          <cell r="F3" t="str">
            <v>Presidenta Municipal Constitucional</v>
          </cell>
        </row>
        <row r="4">
          <cell r="A4" t="str">
            <v>0702</v>
          </cell>
          <cell r="B4" t="str">
            <v>0</v>
          </cell>
          <cell r="C4">
            <v>702</v>
          </cell>
          <cell r="D4" t="str">
            <v>Chiautzingo</v>
          </cell>
          <cell r="E4" t="str">
            <v>Lic. Leticia Juárez Mejía</v>
          </cell>
          <cell r="F4" t="str">
            <v>Presidenta Municipal Constitucional</v>
          </cell>
        </row>
        <row r="5">
          <cell r="A5" t="str">
            <v>0703</v>
          </cell>
          <cell r="B5" t="str">
            <v>0</v>
          </cell>
          <cell r="C5">
            <v>703</v>
          </cell>
          <cell r="D5" t="str">
            <v>Huejotzingo</v>
          </cell>
          <cell r="E5" t="str">
            <v>Mtra. Angélica Patricia Alvarado Juárez</v>
          </cell>
          <cell r="F5" t="str">
            <v>Presidenta Municipal Constitucional</v>
          </cell>
        </row>
        <row r="6">
          <cell r="A6" t="str">
            <v>0704</v>
          </cell>
          <cell r="B6" t="str">
            <v>0</v>
          </cell>
          <cell r="C6">
            <v>704</v>
          </cell>
          <cell r="D6" t="str">
            <v>San Felipe Teotlalcingo</v>
          </cell>
          <cell r="E6" t="str">
            <v>Viliulfo Atlixqueño Zavala</v>
          </cell>
          <cell r="F6" t="str">
            <v>Presidente Municipal Constitucional</v>
          </cell>
        </row>
        <row r="7">
          <cell r="A7" t="str">
            <v>0705</v>
          </cell>
          <cell r="B7" t="str">
            <v>0</v>
          </cell>
          <cell r="C7">
            <v>705</v>
          </cell>
          <cell r="D7" t="str">
            <v>San Matías Tlalancaleca</v>
          </cell>
          <cell r="E7" t="str">
            <v>Arq. Elizabeth Morales Olarte</v>
          </cell>
          <cell r="F7" t="str">
            <v>Presidenta Municipal Constitucional</v>
          </cell>
        </row>
        <row r="8">
          <cell r="A8" t="str">
            <v>0706</v>
          </cell>
          <cell r="B8" t="str">
            <v>0</v>
          </cell>
          <cell r="C8">
            <v>706</v>
          </cell>
          <cell r="D8" t="str">
            <v>San Salvador el Verde</v>
          </cell>
          <cell r="E8" t="str">
            <v>Pablo Romero García</v>
          </cell>
          <cell r="F8" t="str">
            <v>Presidente Municipal Constitucional</v>
          </cell>
        </row>
        <row r="9">
          <cell r="A9" t="str">
            <v>0707</v>
          </cell>
          <cell r="B9" t="str">
            <v>0</v>
          </cell>
          <cell r="C9">
            <v>707</v>
          </cell>
          <cell r="D9" t="str">
            <v>Tlahuapan</v>
          </cell>
          <cell r="E9" t="str">
            <v>C.P. Vidal Roa Benítez</v>
          </cell>
          <cell r="F9" t="str">
            <v>Presidente Municipal Constitucional</v>
          </cell>
        </row>
        <row r="10">
          <cell r="A10" t="str">
            <v>0801</v>
          </cell>
          <cell r="B10" t="str">
            <v>0</v>
          </cell>
          <cell r="C10">
            <v>801</v>
          </cell>
          <cell r="D10" t="str">
            <v>San Pedro Cholula</v>
          </cell>
          <cell r="E10" t="str">
            <v>Méd. Luis Alberto Arriaga Lila</v>
          </cell>
          <cell r="F10" t="str">
            <v>Presidente Municipal Constitucional</v>
          </cell>
        </row>
        <row r="11">
          <cell r="A11" t="str">
            <v>0802</v>
          </cell>
          <cell r="B11" t="str">
            <v>0</v>
          </cell>
          <cell r="C11">
            <v>802</v>
          </cell>
          <cell r="D11" t="str">
            <v>Calpan</v>
          </cell>
          <cell r="E11" t="str">
            <v>Heriberto Hernández Benito</v>
          </cell>
          <cell r="F11" t="str">
            <v>Presidente Municipal Constitucional</v>
          </cell>
        </row>
        <row r="12">
          <cell r="A12" t="str">
            <v>0803</v>
          </cell>
          <cell r="B12" t="str">
            <v>0</v>
          </cell>
          <cell r="C12">
            <v>803</v>
          </cell>
          <cell r="D12" t="str">
            <v>Coronango</v>
          </cell>
          <cell r="E12" t="str">
            <v>Lic. Antonio Teutli Cuautle</v>
          </cell>
          <cell r="F12" t="str">
            <v>Presidente Municipal Constitucional</v>
          </cell>
        </row>
        <row r="13">
          <cell r="A13" t="str">
            <v>0804</v>
          </cell>
          <cell r="B13" t="str">
            <v>0</v>
          </cell>
          <cell r="C13">
            <v>804</v>
          </cell>
          <cell r="D13" t="str">
            <v>Cuautlancingo</v>
          </cell>
          <cell r="E13" t="str">
            <v>María Guadalupe Daniel Hernández</v>
          </cell>
          <cell r="F13" t="str">
            <v>Presidenta Municipal Constitucional</v>
          </cell>
        </row>
        <row r="14">
          <cell r="A14" t="str">
            <v>0805</v>
          </cell>
          <cell r="B14" t="str">
            <v>0</v>
          </cell>
          <cell r="C14">
            <v>805</v>
          </cell>
          <cell r="D14" t="str">
            <v>Domingo Arenas</v>
          </cell>
          <cell r="E14" t="str">
            <v>Méd. Javier Meneses Contreras</v>
          </cell>
          <cell r="F14" t="str">
            <v>Presidente Municipal Constitucional</v>
          </cell>
        </row>
        <row r="15">
          <cell r="A15" t="str">
            <v>0806</v>
          </cell>
          <cell r="B15" t="str">
            <v>0</v>
          </cell>
          <cell r="C15">
            <v>806</v>
          </cell>
          <cell r="D15" t="str">
            <v>Juan C. Bonilla</v>
          </cell>
          <cell r="E15" t="str">
            <v>Lic. Joel Lozano Alameda</v>
          </cell>
          <cell r="F15" t="str">
            <v>Presidente Municipal Constitucional</v>
          </cell>
        </row>
        <row r="16">
          <cell r="A16" t="str">
            <v>0807</v>
          </cell>
          <cell r="B16" t="str">
            <v>0</v>
          </cell>
          <cell r="C16">
            <v>807</v>
          </cell>
          <cell r="D16" t="str">
            <v>San Gregorio Atzompa</v>
          </cell>
          <cell r="E16" t="str">
            <v>José Avelino Mario Merlo Zanella</v>
          </cell>
          <cell r="F16" t="str">
            <v>Presidente Municipal Constitucional</v>
          </cell>
        </row>
        <row r="17">
          <cell r="A17" t="str">
            <v>0808</v>
          </cell>
          <cell r="B17" t="str">
            <v>0</v>
          </cell>
          <cell r="C17">
            <v>808</v>
          </cell>
          <cell r="D17" t="str">
            <v>San Jerónimo Tecuanipan</v>
          </cell>
          <cell r="E17" t="str">
            <v>Lic. Felipe Aponte Telles</v>
          </cell>
          <cell r="F17" t="str">
            <v>Presidente Municipal Constitucional</v>
          </cell>
        </row>
        <row r="18">
          <cell r="A18" t="str">
            <v>0809</v>
          </cell>
          <cell r="B18" t="str">
            <v>0</v>
          </cell>
          <cell r="C18">
            <v>809</v>
          </cell>
          <cell r="D18" t="str">
            <v>San Miguel Xoxtla</v>
          </cell>
          <cell r="E18" t="str">
            <v>Ángel Flores Ramos</v>
          </cell>
          <cell r="F18" t="str">
            <v>Presidente Municipal Constitucional</v>
          </cell>
        </row>
        <row r="19">
          <cell r="A19" t="str">
            <v>0810</v>
          </cell>
          <cell r="B19" t="str">
            <v>0</v>
          </cell>
          <cell r="C19">
            <v>810</v>
          </cell>
          <cell r="D19" t="str">
            <v>Tlaltenango</v>
          </cell>
          <cell r="E19" t="str">
            <v>M.V.Z. Javier Pérez Pérez</v>
          </cell>
          <cell r="F19" t="str">
            <v>Presidente Municipal Constitucional</v>
          </cell>
        </row>
        <row r="20">
          <cell r="A20" t="str">
            <v>0901</v>
          </cell>
          <cell r="B20" t="str">
            <v>0</v>
          </cell>
          <cell r="C20">
            <v>901</v>
          </cell>
          <cell r="D20" t="str">
            <v>Atlixco</v>
          </cell>
          <cell r="E20" t="str">
            <v>Mtro. José Guillermo Velázquez Gutiérrez</v>
          </cell>
          <cell r="F20" t="str">
            <v>Presidente Municipal Constitucional</v>
          </cell>
        </row>
        <row r="21">
          <cell r="A21" t="str">
            <v>0902</v>
          </cell>
          <cell r="B21" t="str">
            <v>0</v>
          </cell>
          <cell r="C21">
            <v>902</v>
          </cell>
          <cell r="D21" t="str">
            <v>Nealtican</v>
          </cell>
          <cell r="E21" t="str">
            <v>Norberto Luna Ramos</v>
          </cell>
          <cell r="F21" t="str">
            <v>Presidente Municipal Constitucional</v>
          </cell>
        </row>
        <row r="22">
          <cell r="A22" t="str">
            <v>0903</v>
          </cell>
          <cell r="B22" t="str">
            <v>0</v>
          </cell>
          <cell r="C22">
            <v>903</v>
          </cell>
          <cell r="D22" t="str">
            <v>Ocoyucan</v>
          </cell>
          <cell r="E22" t="str">
            <v>Lic. Rosendo Morales Sánchez</v>
          </cell>
          <cell r="F22" t="str">
            <v>Presidente Municipal Constitucional</v>
          </cell>
        </row>
        <row r="23">
          <cell r="A23" t="str">
            <v>0904</v>
          </cell>
          <cell r="B23" t="str">
            <v>0</v>
          </cell>
          <cell r="C23">
            <v>904</v>
          </cell>
          <cell r="D23" t="str">
            <v>San Andrés Cholula</v>
          </cell>
          <cell r="E23" t="str">
            <v>María Fabiola Karina Pérez Popoca</v>
          </cell>
          <cell r="F23" t="str">
            <v>Presidenta Municipal Constitucional</v>
          </cell>
        </row>
        <row r="24">
          <cell r="A24" t="str">
            <v>0905</v>
          </cell>
          <cell r="B24" t="str">
            <v>0</v>
          </cell>
          <cell r="C24">
            <v>905</v>
          </cell>
          <cell r="D24" t="str">
            <v>San Nicolás de los Ranchos</v>
          </cell>
          <cell r="E24" t="str">
            <v>Lic. Rodolfo Meléndez Meneses</v>
          </cell>
          <cell r="F24" t="str">
            <v>Presidente Municipal Constitucional</v>
          </cell>
        </row>
        <row r="25">
          <cell r="A25" t="str">
            <v>0906</v>
          </cell>
          <cell r="B25" t="str">
            <v>0</v>
          </cell>
          <cell r="C25">
            <v>906</v>
          </cell>
          <cell r="D25" t="str">
            <v>Santa Isabel Cholula</v>
          </cell>
          <cell r="E25" t="str">
            <v>Julián Flores Ramírez</v>
          </cell>
          <cell r="F25" t="str">
            <v>Presidente Municipal Constitucional</v>
          </cell>
        </row>
        <row r="26">
          <cell r="A26" t="str">
            <v>0907</v>
          </cell>
          <cell r="B26" t="str">
            <v>0</v>
          </cell>
          <cell r="C26">
            <v>907</v>
          </cell>
          <cell r="D26" t="str">
            <v>Tianguismanalco</v>
          </cell>
          <cell r="E26" t="str">
            <v>Juan Pérez Moral</v>
          </cell>
          <cell r="F26" t="str">
            <v>Presidente Municipal Constitucional</v>
          </cell>
        </row>
        <row r="27">
          <cell r="A27" t="str">
            <v>0908</v>
          </cell>
          <cell r="B27" t="str">
            <v>0</v>
          </cell>
          <cell r="C27">
            <v>908</v>
          </cell>
          <cell r="D27" t="str">
            <v>Tochimilco</v>
          </cell>
          <cell r="E27" t="str">
            <v>Aurelio Francisco Tapia Dávila</v>
          </cell>
          <cell r="F27" t="str">
            <v>Presidente Municipal Constitucional</v>
          </cell>
        </row>
        <row r="28">
          <cell r="A28" t="str">
            <v>01001</v>
          </cell>
          <cell r="B28" t="str">
            <v>0</v>
          </cell>
          <cell r="C28">
            <v>1001</v>
          </cell>
          <cell r="D28" t="str">
            <v>Izúcar de Matamoros</v>
          </cell>
          <cell r="E28" t="str">
            <v>Benjamín Hernández Lima</v>
          </cell>
          <cell r="F28" t="str">
            <v>Presidente Municipal Suplente</v>
          </cell>
        </row>
        <row r="29">
          <cell r="A29" t="str">
            <v>01002</v>
          </cell>
          <cell r="B29" t="str">
            <v>0</v>
          </cell>
          <cell r="C29">
            <v>1002</v>
          </cell>
          <cell r="D29" t="str">
            <v>Acteopan</v>
          </cell>
          <cell r="E29" t="str">
            <v>Alfonso Sandoval Vargas</v>
          </cell>
          <cell r="F29" t="str">
            <v>Presidente Municipal Constitucional</v>
          </cell>
        </row>
        <row r="30">
          <cell r="A30" t="str">
            <v>01003</v>
          </cell>
          <cell r="B30" t="str">
            <v>0</v>
          </cell>
          <cell r="C30">
            <v>1003</v>
          </cell>
          <cell r="D30" t="str">
            <v>Ahuatlán</v>
          </cell>
          <cell r="E30" t="str">
            <v>Cecilia Hernández Orduña</v>
          </cell>
          <cell r="F30" t="str">
            <v>Presidenta Municipal Constitucional</v>
          </cell>
        </row>
        <row r="31">
          <cell r="A31" t="str">
            <v>01004</v>
          </cell>
          <cell r="B31" t="str">
            <v>0</v>
          </cell>
          <cell r="C31">
            <v>1004</v>
          </cell>
          <cell r="D31" t="str">
            <v>Atzitzihuacán</v>
          </cell>
          <cell r="E31" t="str">
            <v>Reyes Domínguez Aldama</v>
          </cell>
          <cell r="F31" t="str">
            <v>Presidente Municipal Constitucional</v>
          </cell>
        </row>
        <row r="32">
          <cell r="A32" t="str">
            <v>01005</v>
          </cell>
          <cell r="B32" t="str">
            <v>0</v>
          </cell>
          <cell r="C32">
            <v>1005</v>
          </cell>
          <cell r="D32" t="str">
            <v>Coatzingo</v>
          </cell>
          <cell r="E32" t="str">
            <v>Heriberto Gregorio Vázquez Alonso</v>
          </cell>
          <cell r="F32" t="str">
            <v>Presidente Municipal Constitucional</v>
          </cell>
        </row>
        <row r="33">
          <cell r="A33" t="str">
            <v>01006</v>
          </cell>
          <cell r="B33" t="str">
            <v>0</v>
          </cell>
          <cell r="C33">
            <v>1006</v>
          </cell>
          <cell r="D33" t="str">
            <v>Cohuecan</v>
          </cell>
          <cell r="E33" t="str">
            <v>Filogonia Adorno Aragón</v>
          </cell>
          <cell r="F33" t="str">
            <v>Presidenta Municipal Constitucional</v>
          </cell>
        </row>
        <row r="34">
          <cell r="A34" t="str">
            <v>01007</v>
          </cell>
          <cell r="B34" t="str">
            <v>0</v>
          </cell>
          <cell r="C34">
            <v>1007</v>
          </cell>
          <cell r="D34" t="str">
            <v>Epatlán</v>
          </cell>
          <cell r="E34" t="str">
            <v>Téc. Margarita Castilla García</v>
          </cell>
          <cell r="F34" t="str">
            <v>Presidenta Municipal Constitucional</v>
          </cell>
        </row>
        <row r="35">
          <cell r="A35" t="str">
            <v>01008</v>
          </cell>
          <cell r="B35" t="str">
            <v>0</v>
          </cell>
          <cell r="C35">
            <v>1008</v>
          </cell>
          <cell r="D35" t="str">
            <v>Huaquechula</v>
          </cell>
          <cell r="E35" t="str">
            <v>Ciro Gavilán Domínguez</v>
          </cell>
          <cell r="F35" t="str">
            <v>Presidente Municipal Constitucional</v>
          </cell>
        </row>
        <row r="36">
          <cell r="A36" t="str">
            <v>01009</v>
          </cell>
          <cell r="B36" t="str">
            <v>0</v>
          </cell>
          <cell r="C36">
            <v>1009</v>
          </cell>
          <cell r="D36" t="str">
            <v>San Diego la Mesa Tochimiltzingo</v>
          </cell>
          <cell r="E36" t="str">
            <v>Reynaldo García Campos</v>
          </cell>
          <cell r="F36" t="str">
            <v>Presidente Municipal Constitucional</v>
          </cell>
        </row>
        <row r="37">
          <cell r="A37" t="str">
            <v>01010</v>
          </cell>
          <cell r="B37" t="str">
            <v>0</v>
          </cell>
          <cell r="C37">
            <v>1010</v>
          </cell>
          <cell r="D37" t="str">
            <v>San Martín Totoltepec</v>
          </cell>
          <cell r="E37" t="str">
            <v>Mtro. Isidro Ramírez Valiente</v>
          </cell>
          <cell r="F37" t="str">
            <v>Presidente Municipal Constitucional</v>
          </cell>
        </row>
        <row r="38">
          <cell r="A38" t="str">
            <v>01011</v>
          </cell>
          <cell r="B38" t="str">
            <v>0</v>
          </cell>
          <cell r="C38">
            <v>1011</v>
          </cell>
          <cell r="D38" t="str">
            <v>Teopantlán</v>
          </cell>
          <cell r="E38" t="str">
            <v>Lic. Atanacio Pérez Cañete</v>
          </cell>
          <cell r="F38" t="str">
            <v>Presidente Municipal Constitucional</v>
          </cell>
        </row>
        <row r="39">
          <cell r="A39" t="str">
            <v>01012</v>
          </cell>
          <cell r="B39" t="str">
            <v>0</v>
          </cell>
          <cell r="C39">
            <v>1012</v>
          </cell>
          <cell r="D39" t="str">
            <v>Tepemaxalco</v>
          </cell>
          <cell r="E39" t="str">
            <v>Eusebio Pérez Pérez</v>
          </cell>
          <cell r="F39" t="str">
            <v>Presidente Municipal Constitucional</v>
          </cell>
        </row>
        <row r="40">
          <cell r="A40" t="str">
            <v>01013</v>
          </cell>
          <cell r="B40" t="str">
            <v>0</v>
          </cell>
          <cell r="C40">
            <v>1013</v>
          </cell>
          <cell r="D40" t="str">
            <v>Tepeojuma</v>
          </cell>
          <cell r="E40" t="str">
            <v>Manuel Ismael Gil García</v>
          </cell>
          <cell r="F40" t="str">
            <v>Presidente Municipal Constitucional</v>
          </cell>
        </row>
        <row r="41">
          <cell r="A41" t="str">
            <v>01014</v>
          </cell>
          <cell r="B41" t="str">
            <v>0</v>
          </cell>
          <cell r="C41">
            <v>1014</v>
          </cell>
          <cell r="D41" t="str">
            <v>Tepexco</v>
          </cell>
          <cell r="E41" t="str">
            <v>Aniceta Peña Aguilar</v>
          </cell>
          <cell r="F41" t="str">
            <v>Presidenta Municipal Constitucional</v>
          </cell>
        </row>
        <row r="42">
          <cell r="A42" t="str">
            <v>01015</v>
          </cell>
          <cell r="B42" t="str">
            <v>0</v>
          </cell>
          <cell r="C42">
            <v>1015</v>
          </cell>
          <cell r="D42" t="str">
            <v>Tilapa</v>
          </cell>
          <cell r="E42" t="str">
            <v>Víctor Reyes Orea</v>
          </cell>
          <cell r="F42" t="str">
            <v>Presidente Municipal Constitucional</v>
          </cell>
        </row>
        <row r="43">
          <cell r="A43" t="str">
            <v>01016</v>
          </cell>
          <cell r="B43" t="str">
            <v>0</v>
          </cell>
          <cell r="C43">
            <v>1016</v>
          </cell>
          <cell r="D43" t="str">
            <v>Tlapanalá</v>
          </cell>
          <cell r="E43" t="str">
            <v>Lorenzo Pliego Campos</v>
          </cell>
          <cell r="F43" t="str">
            <v>Presidente Municipal Constitucional</v>
          </cell>
        </row>
        <row r="44">
          <cell r="A44" t="str">
            <v>01017</v>
          </cell>
          <cell r="B44" t="str">
            <v>0</v>
          </cell>
          <cell r="C44">
            <v>1017</v>
          </cell>
          <cell r="D44" t="str">
            <v>Xochiltepec</v>
          </cell>
          <cell r="E44" t="str">
            <v>C.P. Alejandra Celestino Castro</v>
          </cell>
          <cell r="F44" t="str">
            <v>Presidenta Municipal Constitucional</v>
          </cell>
        </row>
        <row r="45">
          <cell r="A45" t="str">
            <v>01101</v>
          </cell>
          <cell r="B45" t="str">
            <v>0</v>
          </cell>
          <cell r="C45">
            <v>1101</v>
          </cell>
          <cell r="D45" t="str">
            <v>Chiautla</v>
          </cell>
          <cell r="E45" t="str">
            <v>Prof. Juan Domínguez Espinosa</v>
          </cell>
          <cell r="F45" t="str">
            <v>Presidente Municipal Constitucional</v>
          </cell>
        </row>
        <row r="46">
          <cell r="A46" t="str">
            <v>01102</v>
          </cell>
          <cell r="B46" t="str">
            <v>0</v>
          </cell>
          <cell r="C46">
            <v>1102</v>
          </cell>
          <cell r="D46" t="str">
            <v>Albino Zertuche</v>
          </cell>
          <cell r="E46" t="str">
            <v>Pedro Leónides Ordaz Rojas</v>
          </cell>
          <cell r="F46" t="str">
            <v>Presidente Municipal Constitucional</v>
          </cell>
        </row>
        <row r="47">
          <cell r="A47" t="str">
            <v>01103</v>
          </cell>
          <cell r="B47" t="str">
            <v>0</v>
          </cell>
          <cell r="C47">
            <v>1103</v>
          </cell>
          <cell r="D47" t="str">
            <v>Atzala</v>
          </cell>
          <cell r="E47" t="str">
            <v>Irma Asunción Reyes Sosa</v>
          </cell>
          <cell r="F47" t="str">
            <v>Presidenta Municipal Constitucional</v>
          </cell>
        </row>
        <row r="48">
          <cell r="A48" t="str">
            <v>01104</v>
          </cell>
          <cell r="B48" t="str">
            <v>0</v>
          </cell>
          <cell r="C48">
            <v>1104</v>
          </cell>
          <cell r="D48" t="str">
            <v>Chietla</v>
          </cell>
          <cell r="E48" t="str">
            <v>Lic. Olaf Ponce Cortés</v>
          </cell>
          <cell r="F48" t="str">
            <v>Presidente Municipal Constitucional</v>
          </cell>
        </row>
        <row r="49">
          <cell r="A49" t="str">
            <v>01105</v>
          </cell>
          <cell r="B49" t="str">
            <v>0</v>
          </cell>
          <cell r="C49">
            <v>1105</v>
          </cell>
          <cell r="D49" t="str">
            <v>Chila de la Sal</v>
          </cell>
          <cell r="E49" t="str">
            <v>Bianey Tellez Herreros</v>
          </cell>
          <cell r="F49" t="str">
            <v>Presidente Municipal Constitucional</v>
          </cell>
        </row>
        <row r="50">
          <cell r="A50" t="str">
            <v>01106</v>
          </cell>
          <cell r="B50" t="str">
            <v>0</v>
          </cell>
          <cell r="C50">
            <v>1106</v>
          </cell>
          <cell r="D50" t="str">
            <v>Cohetzala</v>
          </cell>
          <cell r="E50" t="str">
            <v>Susana Espinoza Cantorán</v>
          </cell>
          <cell r="F50" t="str">
            <v>Presidenta Municipal Constitucional</v>
          </cell>
        </row>
        <row r="51">
          <cell r="A51" t="str">
            <v>01107</v>
          </cell>
          <cell r="B51" t="str">
            <v>0</v>
          </cell>
          <cell r="C51">
            <v>1107</v>
          </cell>
          <cell r="D51" t="str">
            <v>Huehuetlán el Chico</v>
          </cell>
          <cell r="E51" t="str">
            <v>Norberto Roldán Ariza</v>
          </cell>
          <cell r="F51" t="str">
            <v>Presidente Municipal Constitucional</v>
          </cell>
        </row>
        <row r="52">
          <cell r="A52" t="str">
            <v>01108</v>
          </cell>
          <cell r="B52" t="str">
            <v>0</v>
          </cell>
          <cell r="C52">
            <v>1108</v>
          </cell>
          <cell r="D52" t="str">
            <v>Ixcamilpa de Guerrero</v>
          </cell>
          <cell r="E52" t="str">
            <v>Lic. Víctor Manuel Torres López</v>
          </cell>
          <cell r="F52" t="str">
            <v>Presidente Municipal Constitucional</v>
          </cell>
        </row>
        <row r="53">
          <cell r="A53" t="str">
            <v>01109</v>
          </cell>
          <cell r="B53" t="str">
            <v>0</v>
          </cell>
          <cell r="C53">
            <v>1109</v>
          </cell>
          <cell r="D53" t="str">
            <v>Jolalpan</v>
          </cell>
          <cell r="E53" t="str">
            <v>Fidel Rojas Quintana</v>
          </cell>
          <cell r="F53" t="str">
            <v>Presidente Municipal Constitucional</v>
          </cell>
        </row>
        <row r="54">
          <cell r="A54" t="str">
            <v>01110</v>
          </cell>
          <cell r="B54" t="str">
            <v>0</v>
          </cell>
          <cell r="C54">
            <v>1110</v>
          </cell>
          <cell r="D54" t="str">
            <v>Teotlalco</v>
          </cell>
          <cell r="E54" t="str">
            <v>Guillermo Cortés Escandón</v>
          </cell>
          <cell r="F54" t="str">
            <v>Presidente Municipal Constitucional</v>
          </cell>
        </row>
        <row r="55">
          <cell r="A55" t="str">
            <v>01111</v>
          </cell>
          <cell r="B55" t="str">
            <v>0</v>
          </cell>
          <cell r="C55">
            <v>1111</v>
          </cell>
          <cell r="D55" t="str">
            <v>Tulcingo</v>
          </cell>
          <cell r="E55" t="str">
            <v>Juan Manuel Rodríguez Rodríguez</v>
          </cell>
          <cell r="F55" t="str">
            <v>Presidente Municipal Constitucional</v>
          </cell>
        </row>
        <row r="56">
          <cell r="A56" t="str">
            <v>01112</v>
          </cell>
          <cell r="B56" t="str">
            <v>0</v>
          </cell>
          <cell r="C56">
            <v>1112</v>
          </cell>
          <cell r="D56" t="str">
            <v>Xicotlán</v>
          </cell>
          <cell r="E56" t="str">
            <v>Sixto Guillermo Rosales Flores</v>
          </cell>
          <cell r="F56" t="str">
            <v>Presidente Municipal Constitucional</v>
          </cell>
        </row>
        <row r="57">
          <cell r="A57" t="str">
            <v>01201</v>
          </cell>
          <cell r="B57" t="str">
            <v>0</v>
          </cell>
          <cell r="C57">
            <v>1201</v>
          </cell>
          <cell r="D57" t="str">
            <v>Acatlán</v>
          </cell>
          <cell r="E57" t="str">
            <v>Lic. María del Carmen Nava Martínez</v>
          </cell>
          <cell r="F57" t="str">
            <v>Presidenta Municipal Constitucional</v>
          </cell>
        </row>
        <row r="58">
          <cell r="A58" t="str">
            <v>01202</v>
          </cell>
          <cell r="B58" t="str">
            <v>0</v>
          </cell>
          <cell r="C58">
            <v>1202</v>
          </cell>
          <cell r="D58" t="str">
            <v>Ahuehuetitla</v>
          </cell>
          <cell r="E58" t="str">
            <v>Favian Calixto Onofre</v>
          </cell>
          <cell r="F58" t="str">
            <v>Presidente Municipal Constitucional</v>
          </cell>
        </row>
        <row r="59">
          <cell r="A59" t="str">
            <v>01203</v>
          </cell>
          <cell r="B59" t="str">
            <v>0</v>
          </cell>
          <cell r="C59">
            <v>1203</v>
          </cell>
          <cell r="D59" t="str">
            <v>Axutla</v>
          </cell>
          <cell r="E59" t="str">
            <v>Marco Antonio Monge Zuñiga</v>
          </cell>
          <cell r="F59" t="str">
            <v>Presidente Municipal Constitucional</v>
          </cell>
        </row>
        <row r="60">
          <cell r="A60" t="str">
            <v>01204</v>
          </cell>
          <cell r="B60" t="str">
            <v>0</v>
          </cell>
          <cell r="C60">
            <v>1204</v>
          </cell>
          <cell r="D60" t="str">
            <v>Chila</v>
          </cell>
          <cell r="E60" t="str">
            <v>Víctor Quijada Flores</v>
          </cell>
          <cell r="F60" t="str">
            <v>Presidente Municipal Constitucional</v>
          </cell>
        </row>
        <row r="61">
          <cell r="A61" t="str">
            <v>01205</v>
          </cell>
          <cell r="B61" t="str">
            <v>0</v>
          </cell>
          <cell r="C61">
            <v>1205</v>
          </cell>
          <cell r="D61" t="str">
            <v>Chinantla</v>
          </cell>
          <cell r="E61" t="str">
            <v>Arturo Cruz García</v>
          </cell>
          <cell r="F61" t="str">
            <v>Presidente Municipal Constitucional</v>
          </cell>
        </row>
        <row r="62">
          <cell r="A62" t="str">
            <v>01206</v>
          </cell>
          <cell r="B62" t="str">
            <v>0</v>
          </cell>
          <cell r="C62">
            <v>1206</v>
          </cell>
          <cell r="D62" t="str">
            <v>Guadalupe</v>
          </cell>
          <cell r="E62" t="str">
            <v>Rebelino Alejandro Herrera Martínez</v>
          </cell>
          <cell r="F62" t="str">
            <v>Presidente Municipal Constitucional</v>
          </cell>
        </row>
        <row r="63">
          <cell r="A63" t="str">
            <v>01207</v>
          </cell>
          <cell r="B63" t="str">
            <v>0</v>
          </cell>
          <cell r="C63">
            <v>1207</v>
          </cell>
          <cell r="D63" t="str">
            <v>Petlalcingo</v>
          </cell>
          <cell r="E63" t="str">
            <v>Filadelfo Vergara Tapia</v>
          </cell>
          <cell r="F63" t="str">
            <v>Presidente Municipal Constitucional</v>
          </cell>
        </row>
        <row r="64">
          <cell r="A64" t="str">
            <v>01208</v>
          </cell>
          <cell r="B64" t="str">
            <v>0</v>
          </cell>
          <cell r="C64">
            <v>1208</v>
          </cell>
          <cell r="D64" t="str">
            <v>Piaxtla</v>
          </cell>
          <cell r="E64" t="str">
            <v>Antonio Villa Veliz</v>
          </cell>
          <cell r="F64" t="str">
            <v>Presidente Municipal Constitucional</v>
          </cell>
        </row>
        <row r="65">
          <cell r="A65" t="str">
            <v>01209</v>
          </cell>
          <cell r="B65" t="str">
            <v>0</v>
          </cell>
          <cell r="C65">
            <v>1209</v>
          </cell>
          <cell r="D65" t="str">
            <v>San Jerónimo Xayacatlán</v>
          </cell>
          <cell r="E65" t="str">
            <v>Ing. Ibaan Olguín Arellano</v>
          </cell>
          <cell r="F65" t="str">
            <v>Presidente Municipal Constitucional</v>
          </cell>
        </row>
        <row r="66">
          <cell r="A66" t="str">
            <v>01210</v>
          </cell>
          <cell r="B66" t="str">
            <v>0</v>
          </cell>
          <cell r="C66">
            <v>1210</v>
          </cell>
          <cell r="D66" t="str">
            <v>San Miguel Ixitlán</v>
          </cell>
          <cell r="E66" t="str">
            <v>Aurea María Vargas Guerrero</v>
          </cell>
          <cell r="F66" t="str">
            <v>Presidenta Municipal Constitucional</v>
          </cell>
        </row>
        <row r="67">
          <cell r="A67" t="str">
            <v>01211</v>
          </cell>
          <cell r="B67" t="str">
            <v>0</v>
          </cell>
          <cell r="C67">
            <v>1211</v>
          </cell>
          <cell r="D67" t="str">
            <v>San Pablo Anicano</v>
          </cell>
          <cell r="E67" t="str">
            <v>Lic. Amadeuz Cuadrado Galeano</v>
          </cell>
          <cell r="F67" t="str">
            <v>Presidente Municipal Constitucional</v>
          </cell>
        </row>
        <row r="68">
          <cell r="A68" t="str">
            <v>01212</v>
          </cell>
          <cell r="B68" t="str">
            <v>0</v>
          </cell>
          <cell r="C68">
            <v>1212</v>
          </cell>
          <cell r="D68" t="str">
            <v>San Pedro Yeloixtlahuaca</v>
          </cell>
          <cell r="E68" t="str">
            <v>Lic. Irma Sabina Martínez Barragán</v>
          </cell>
          <cell r="F68" t="str">
            <v>Presidenta Municipal Constitucional</v>
          </cell>
        </row>
        <row r="69">
          <cell r="A69" t="str">
            <v>01213</v>
          </cell>
          <cell r="B69" t="str">
            <v>0</v>
          </cell>
          <cell r="C69">
            <v>1213</v>
          </cell>
          <cell r="D69" t="str">
            <v>Tecomatlán</v>
          </cell>
          <cell r="E69" t="str">
            <v>Sara Yolanda Reyes Hernández</v>
          </cell>
          <cell r="F69" t="str">
            <v>Presidenta Municipal Constitucional</v>
          </cell>
        </row>
        <row r="70">
          <cell r="A70" t="str">
            <v>01214</v>
          </cell>
          <cell r="B70" t="str">
            <v>0</v>
          </cell>
          <cell r="C70">
            <v>1214</v>
          </cell>
          <cell r="D70" t="str">
            <v>Tehuitzingo</v>
          </cell>
          <cell r="E70" t="str">
            <v>Lic. José Luis López García</v>
          </cell>
          <cell r="F70" t="str">
            <v>Presidente Municipal Constitucional</v>
          </cell>
        </row>
        <row r="71">
          <cell r="A71" t="str">
            <v>01215</v>
          </cell>
          <cell r="B71" t="str">
            <v>0</v>
          </cell>
          <cell r="C71">
            <v>1215</v>
          </cell>
          <cell r="D71" t="str">
            <v>Totoltepec de Guerrero</v>
          </cell>
          <cell r="E71" t="str">
            <v>Téc. Juvencia Petra Martínez Reyes</v>
          </cell>
          <cell r="F71" t="str">
            <v>Presidenta Municipal Constitucional</v>
          </cell>
        </row>
        <row r="72">
          <cell r="A72" t="str">
            <v>01216</v>
          </cell>
          <cell r="B72" t="str">
            <v>0</v>
          </cell>
          <cell r="C72">
            <v>1216</v>
          </cell>
          <cell r="D72" t="str">
            <v>Xayacatlán de Bravo</v>
          </cell>
          <cell r="E72" t="str">
            <v>Lic. Luis Santana Morales</v>
          </cell>
          <cell r="F72" t="str">
            <v>Presidente Municipal Constitucional</v>
          </cell>
        </row>
        <row r="73">
          <cell r="A73" t="str">
            <v>01301</v>
          </cell>
          <cell r="B73" t="str">
            <v>0</v>
          </cell>
          <cell r="C73">
            <v>1301</v>
          </cell>
          <cell r="D73" t="str">
            <v>Tepexi de Rodríguez</v>
          </cell>
          <cell r="E73" t="str">
            <v>Mtra. Alondra Méndez Betancourt</v>
          </cell>
          <cell r="F73" t="str">
            <v>Presidenta Municipal Constitucional</v>
          </cell>
        </row>
        <row r="74">
          <cell r="A74" t="str">
            <v>01302</v>
          </cell>
          <cell r="B74" t="str">
            <v>0</v>
          </cell>
          <cell r="C74">
            <v>1302</v>
          </cell>
          <cell r="D74" t="str">
            <v>Atexcal</v>
          </cell>
          <cell r="E74" t="str">
            <v>Ing. Juan Luna Luna</v>
          </cell>
          <cell r="F74" t="str">
            <v>Presidente Municipal Constitucional</v>
          </cell>
        </row>
        <row r="75">
          <cell r="A75" t="str">
            <v>01303</v>
          </cell>
          <cell r="B75" t="str">
            <v>0</v>
          </cell>
          <cell r="C75">
            <v>1303</v>
          </cell>
          <cell r="D75" t="str">
            <v>Atoyatempan</v>
          </cell>
          <cell r="E75" t="str">
            <v>Ing. Abel Gámez Vélez</v>
          </cell>
          <cell r="F75" t="str">
            <v>Presidente Municipal Constitucional</v>
          </cell>
        </row>
        <row r="76">
          <cell r="A76" t="str">
            <v>01304</v>
          </cell>
          <cell r="B76" t="str">
            <v>0</v>
          </cell>
          <cell r="C76">
            <v>1304</v>
          </cell>
          <cell r="D76" t="str">
            <v>Coyotepec</v>
          </cell>
          <cell r="E76" t="str">
            <v>Mtro. Eleuterio Melchor Campos</v>
          </cell>
          <cell r="F76" t="str">
            <v>Presidente Municipal Constitucional</v>
          </cell>
        </row>
        <row r="77">
          <cell r="A77" t="str">
            <v>01305</v>
          </cell>
          <cell r="B77" t="str">
            <v>0</v>
          </cell>
          <cell r="C77">
            <v>1305</v>
          </cell>
          <cell r="D77" t="str">
            <v>Cuayuca de Andrade</v>
          </cell>
          <cell r="E77" t="str">
            <v>Adriana López Patiño</v>
          </cell>
          <cell r="F77" t="str">
            <v>Presidenta Municipal Constitucional</v>
          </cell>
        </row>
        <row r="78">
          <cell r="A78" t="str">
            <v>01306</v>
          </cell>
          <cell r="B78" t="str">
            <v>0</v>
          </cell>
          <cell r="C78">
            <v>1306</v>
          </cell>
          <cell r="D78" t="str">
            <v>Chigmecatitlán</v>
          </cell>
          <cell r="E78" t="str">
            <v>Teresa Flores Acevedo</v>
          </cell>
          <cell r="F78" t="str">
            <v>Presidenta Municipal Constitucional</v>
          </cell>
        </row>
        <row r="79">
          <cell r="A79" t="str">
            <v>01307</v>
          </cell>
          <cell r="B79" t="str">
            <v>0</v>
          </cell>
          <cell r="C79">
            <v>1307</v>
          </cell>
          <cell r="D79" t="str">
            <v>Huatlatlauca</v>
          </cell>
          <cell r="E79" t="str">
            <v>Gilberto López Báez</v>
          </cell>
          <cell r="F79" t="str">
            <v>Presidente Municipal Constitucional</v>
          </cell>
        </row>
        <row r="80">
          <cell r="A80" t="str">
            <v>01308</v>
          </cell>
          <cell r="B80" t="str">
            <v>0</v>
          </cell>
          <cell r="C80">
            <v>1308</v>
          </cell>
          <cell r="D80" t="str">
            <v>Huehuetlán el Grande</v>
          </cell>
          <cell r="E80" t="str">
            <v>José Ángel González Carpinteyro</v>
          </cell>
          <cell r="F80" t="str">
            <v>Presidente Municipal Constitucional</v>
          </cell>
        </row>
        <row r="81">
          <cell r="A81" t="str">
            <v>01309</v>
          </cell>
          <cell r="B81" t="str">
            <v>0</v>
          </cell>
          <cell r="C81">
            <v>1309</v>
          </cell>
          <cell r="D81" t="str">
            <v>Huitziltepec</v>
          </cell>
          <cell r="E81" t="str">
            <v>Víctor Díaz Burgos</v>
          </cell>
          <cell r="F81" t="str">
            <v>Presidente Municipal Constitucional</v>
          </cell>
        </row>
        <row r="82">
          <cell r="A82" t="str">
            <v>01310</v>
          </cell>
          <cell r="B82" t="str">
            <v>0</v>
          </cell>
          <cell r="C82">
            <v>1310</v>
          </cell>
          <cell r="D82" t="str">
            <v>Ixcaquixtla</v>
          </cell>
          <cell r="E82" t="str">
            <v>Ing. Salvador Castañeda Luna</v>
          </cell>
          <cell r="F82" t="str">
            <v>Presidente Municipal Constitucional</v>
          </cell>
        </row>
        <row r="83">
          <cell r="A83" t="str">
            <v>01311</v>
          </cell>
          <cell r="B83" t="str">
            <v>0</v>
          </cell>
          <cell r="C83">
            <v>1311</v>
          </cell>
          <cell r="D83" t="str">
            <v>Juan N. Méndez</v>
          </cell>
          <cell r="E83" t="str">
            <v>Alejandro López Velasco</v>
          </cell>
          <cell r="F83" t="str">
            <v>Presidente Municipal Constitucional</v>
          </cell>
        </row>
        <row r="84">
          <cell r="A84" t="str">
            <v>01312</v>
          </cell>
          <cell r="B84" t="str">
            <v>0</v>
          </cell>
          <cell r="C84">
            <v>1312</v>
          </cell>
          <cell r="D84" t="str">
            <v>La Magdalena Tlatlauquitepec</v>
          </cell>
          <cell r="E84" t="str">
            <v>Celia Castillo Flores</v>
          </cell>
          <cell r="F84" t="str">
            <v>Presidenta Municipal Constitucional</v>
          </cell>
        </row>
        <row r="85">
          <cell r="A85" t="str">
            <v>01313</v>
          </cell>
          <cell r="B85" t="str">
            <v>0</v>
          </cell>
          <cell r="C85">
            <v>1313</v>
          </cell>
          <cell r="D85" t="str">
            <v>Molcaxac</v>
          </cell>
          <cell r="E85" t="str">
            <v>Félix Huerta Medel</v>
          </cell>
          <cell r="F85" t="str">
            <v>Presidente Municipal Constitucional</v>
          </cell>
        </row>
        <row r="86">
          <cell r="A86" t="str">
            <v>01314</v>
          </cell>
          <cell r="B86" t="str">
            <v>0</v>
          </cell>
          <cell r="C86">
            <v>1314</v>
          </cell>
          <cell r="D86" t="str">
            <v>San Juan Atzompa</v>
          </cell>
          <cell r="E86" t="str">
            <v>Imelda Flores Castro</v>
          </cell>
          <cell r="F86" t="str">
            <v>Presidenta Municipal Constitucional</v>
          </cell>
        </row>
        <row r="87">
          <cell r="A87" t="str">
            <v>01315</v>
          </cell>
          <cell r="B87" t="str">
            <v>0</v>
          </cell>
          <cell r="C87">
            <v>1315</v>
          </cell>
          <cell r="D87" t="str">
            <v>Santa Catarina Tlaltempan</v>
          </cell>
          <cell r="E87" t="str">
            <v>Ciriaco Aguilar Sánchez</v>
          </cell>
          <cell r="F87" t="str">
            <v>Presidente Municipal Constitucional</v>
          </cell>
        </row>
        <row r="88">
          <cell r="A88" t="str">
            <v>01316</v>
          </cell>
          <cell r="B88" t="str">
            <v>0</v>
          </cell>
          <cell r="C88">
            <v>1316</v>
          </cell>
          <cell r="D88" t="str">
            <v>Santa Inés Ahuatempan</v>
          </cell>
          <cell r="E88" t="str">
            <v>Lic. Gustavo Sánchez Vidal</v>
          </cell>
          <cell r="F88" t="str">
            <v>Presidente Municipal Constitucional</v>
          </cell>
        </row>
        <row r="89">
          <cell r="A89" t="str">
            <v>01317</v>
          </cell>
          <cell r="B89" t="str">
            <v>0</v>
          </cell>
          <cell r="C89">
            <v>1317</v>
          </cell>
          <cell r="D89" t="str">
            <v>Tepeyahualco de Cuauhtémoc</v>
          </cell>
          <cell r="E89" t="str">
            <v>Bartolomé González Hernández</v>
          </cell>
          <cell r="F89" t="str">
            <v>Presidente Municipal Constitucional</v>
          </cell>
        </row>
        <row r="90">
          <cell r="A90" t="str">
            <v>01318</v>
          </cell>
          <cell r="B90" t="str">
            <v>0</v>
          </cell>
          <cell r="C90">
            <v>1318</v>
          </cell>
          <cell r="D90" t="str">
            <v>Zacapala</v>
          </cell>
          <cell r="E90" t="str">
            <v>Rosalba Iselt Merino Flores</v>
          </cell>
          <cell r="F90" t="str">
            <v>Presidenta Municipal Constitucional</v>
          </cell>
        </row>
        <row r="91">
          <cell r="A91" t="str">
            <v>01401</v>
          </cell>
          <cell r="B91" t="str">
            <v>0</v>
          </cell>
          <cell r="C91">
            <v>1401</v>
          </cell>
          <cell r="D91" t="str">
            <v>Tehuacán</v>
          </cell>
          <cell r="E91" t="str">
            <v>Lic. Felipe de Jesús Patjane Martínez</v>
          </cell>
          <cell r="F91" t="str">
            <v>Presidente Municipal Constitucional</v>
          </cell>
        </row>
        <row r="92">
          <cell r="A92" t="str">
            <v>01402</v>
          </cell>
          <cell r="B92" t="str">
            <v>0</v>
          </cell>
          <cell r="C92">
            <v>1402</v>
          </cell>
          <cell r="D92" t="str">
            <v>Tepanco de López</v>
          </cell>
          <cell r="E92" t="str">
            <v>Lic. Eusebio Martínez Benítez</v>
          </cell>
          <cell r="F92" t="str">
            <v>Presidente Municipal Constitucional</v>
          </cell>
        </row>
        <row r="93">
          <cell r="A93" t="str">
            <v>01403</v>
          </cell>
          <cell r="B93" t="str">
            <v>0</v>
          </cell>
          <cell r="C93">
            <v>1403</v>
          </cell>
          <cell r="D93" t="str">
            <v>Chapulco</v>
          </cell>
          <cell r="E93" t="str">
            <v>Domingo Córdoba Martínez</v>
          </cell>
          <cell r="F93" t="str">
            <v>Presidente Municipal Constitucional</v>
          </cell>
        </row>
        <row r="94">
          <cell r="A94" t="str">
            <v>01404</v>
          </cell>
          <cell r="B94" t="str">
            <v>0</v>
          </cell>
          <cell r="C94">
            <v>1404</v>
          </cell>
          <cell r="D94" t="str">
            <v>Santiago Miahuatlán</v>
          </cell>
          <cell r="E94" t="str">
            <v>C.P. Edmundo Jesús Ramírez Castillo</v>
          </cell>
          <cell r="F94" t="str">
            <v>Presidente Municipal Constitucional</v>
          </cell>
        </row>
        <row r="95">
          <cell r="A95" t="str">
            <v>01405</v>
          </cell>
          <cell r="B95" t="str">
            <v>0</v>
          </cell>
          <cell r="C95">
            <v>1405</v>
          </cell>
          <cell r="D95" t="str">
            <v>Nicolás Bravo</v>
          </cell>
          <cell r="E95" t="str">
            <v>Eustaquio Ramos Quiahua</v>
          </cell>
          <cell r="F95" t="str">
            <v>Presidente Municipal Constitucional</v>
          </cell>
        </row>
        <row r="96">
          <cell r="A96" t="str">
            <v>01501</v>
          </cell>
          <cell r="B96" t="str">
            <v>0</v>
          </cell>
          <cell r="C96">
            <v>1501</v>
          </cell>
          <cell r="D96" t="str">
            <v>Ajalpan</v>
          </cell>
          <cell r="E96" t="str">
            <v>Leonardo Salvador Tirzo</v>
          </cell>
          <cell r="F96" t="str">
            <v>Presidente Municipal Suplente</v>
          </cell>
        </row>
        <row r="97">
          <cell r="A97" t="str">
            <v>01502</v>
          </cell>
          <cell r="B97" t="str">
            <v>0</v>
          </cell>
          <cell r="C97">
            <v>1502</v>
          </cell>
          <cell r="D97" t="str">
            <v>Zapotitlán</v>
          </cell>
          <cell r="E97" t="str">
            <v>Lic. Eduardo Vázquez Márquez</v>
          </cell>
          <cell r="F97" t="str">
            <v>Presidente Municipal Constitucional</v>
          </cell>
        </row>
        <row r="98">
          <cell r="A98" t="str">
            <v>01503</v>
          </cell>
          <cell r="B98" t="str">
            <v>0</v>
          </cell>
          <cell r="C98">
            <v>1503</v>
          </cell>
          <cell r="D98" t="str">
            <v>Caltepec</v>
          </cell>
          <cell r="E98" t="str">
            <v>Leticia López Diosdado</v>
          </cell>
          <cell r="F98" t="str">
            <v>Presidenta Municipal Constitucional</v>
          </cell>
        </row>
        <row r="99">
          <cell r="A99" t="str">
            <v>01504</v>
          </cell>
          <cell r="B99" t="str">
            <v>0</v>
          </cell>
          <cell r="C99">
            <v>1504</v>
          </cell>
          <cell r="D99" t="str">
            <v>San Gabriel Chilac</v>
          </cell>
          <cell r="E99" t="str">
            <v>Lic. Marisela Martínez Rodríguez</v>
          </cell>
          <cell r="F99" t="str">
            <v>Presidenta Municipal Constitucional</v>
          </cell>
        </row>
        <row r="100">
          <cell r="A100" t="str">
            <v>01505</v>
          </cell>
          <cell r="B100" t="str">
            <v>0</v>
          </cell>
          <cell r="C100">
            <v>1505</v>
          </cell>
          <cell r="D100" t="str">
            <v>San José Miahuatlán</v>
          </cell>
          <cell r="E100" t="str">
            <v>Lic. Héctor Gutiérrez Morales</v>
          </cell>
          <cell r="F100" t="str">
            <v>Presidente Municipal Constitucional</v>
          </cell>
        </row>
        <row r="101">
          <cell r="A101" t="str">
            <v>01506</v>
          </cell>
          <cell r="B101" t="str">
            <v>0</v>
          </cell>
          <cell r="C101">
            <v>1506</v>
          </cell>
          <cell r="D101" t="str">
            <v>Altepexi</v>
          </cell>
          <cell r="E101" t="str">
            <v>Méd. Pablo Desiderio Miguel</v>
          </cell>
          <cell r="F101" t="str">
            <v>Presidente Municipal Constitucional</v>
          </cell>
        </row>
        <row r="102">
          <cell r="A102" t="str">
            <v>01507</v>
          </cell>
          <cell r="B102" t="str">
            <v>0</v>
          </cell>
          <cell r="C102">
            <v>1507</v>
          </cell>
          <cell r="D102" t="str">
            <v>Zinacatepec</v>
          </cell>
          <cell r="E102" t="str">
            <v>Luis Enrique Contreras Ponce</v>
          </cell>
          <cell r="F102" t="str">
            <v>Presidente Municipal Constitucional</v>
          </cell>
        </row>
        <row r="103">
          <cell r="A103" t="str">
            <v>01508</v>
          </cell>
          <cell r="B103" t="str">
            <v>0</v>
          </cell>
          <cell r="C103">
            <v>1508</v>
          </cell>
          <cell r="D103" t="str">
            <v>Coxcatlán</v>
          </cell>
          <cell r="E103" t="str">
            <v>Aldo Rogelio Arvizu Robles</v>
          </cell>
          <cell r="F103" t="str">
            <v>Presidente Municipal Constitucional</v>
          </cell>
        </row>
        <row r="104">
          <cell r="A104" t="str">
            <v>01509</v>
          </cell>
          <cell r="B104" t="str">
            <v>0</v>
          </cell>
          <cell r="C104">
            <v>1509</v>
          </cell>
          <cell r="D104" t="str">
            <v>San Antonio Cañada</v>
          </cell>
          <cell r="E104" t="str">
            <v>Bernardino Aquino Belendez</v>
          </cell>
          <cell r="F104" t="str">
            <v>Presidente Municipal Constitucional</v>
          </cell>
        </row>
        <row r="105">
          <cell r="A105" t="str">
            <v>01510</v>
          </cell>
          <cell r="B105" t="str">
            <v>0</v>
          </cell>
          <cell r="C105">
            <v>1510</v>
          </cell>
          <cell r="D105" t="str">
            <v>Vicente Guerrero</v>
          </cell>
          <cell r="E105" t="str">
            <v>Francisco Javier Hernández Morales</v>
          </cell>
          <cell r="F105" t="str">
            <v>Presidente Municipal Constitucional</v>
          </cell>
        </row>
        <row r="106">
          <cell r="A106" t="str">
            <v>01511</v>
          </cell>
          <cell r="B106" t="str">
            <v>0</v>
          </cell>
          <cell r="C106">
            <v>1511</v>
          </cell>
          <cell r="D106" t="str">
            <v>Zoquitlán</v>
          </cell>
          <cell r="E106" t="str">
            <v>Claudio Hernández Cabanzo</v>
          </cell>
          <cell r="F106" t="str">
            <v>Presidente Municipal Constitucional</v>
          </cell>
        </row>
        <row r="107">
          <cell r="A107" t="str">
            <v>01512</v>
          </cell>
          <cell r="B107" t="str">
            <v>0</v>
          </cell>
          <cell r="C107">
            <v>1512</v>
          </cell>
          <cell r="D107" t="str">
            <v>Coyomeapan</v>
          </cell>
          <cell r="E107" t="str">
            <v>Lic. David Celestino Rosas</v>
          </cell>
          <cell r="F107" t="str">
            <v>Presidente Municipal Constitucional</v>
          </cell>
        </row>
        <row r="108">
          <cell r="A108" t="str">
            <v>01513</v>
          </cell>
          <cell r="B108" t="str">
            <v>0</v>
          </cell>
          <cell r="C108">
            <v>1513</v>
          </cell>
          <cell r="D108" t="str">
            <v>San Sebastián Tlacotepec</v>
          </cell>
          <cell r="E108" t="str">
            <v>Lic. Humberto Vázquez Muñoz</v>
          </cell>
          <cell r="F108" t="str">
            <v>Presidente Municipal Constitucional</v>
          </cell>
        </row>
        <row r="109">
          <cell r="A109" t="str">
            <v>01514</v>
          </cell>
          <cell r="B109" t="str">
            <v>0</v>
          </cell>
          <cell r="C109">
            <v>1514</v>
          </cell>
          <cell r="D109" t="str">
            <v>Eloxochitlán</v>
          </cell>
          <cell r="E109" t="str">
            <v>Lic. Honor Hernández Hernández</v>
          </cell>
          <cell r="F109" t="str">
            <v>Presidente Municipal Constitucional</v>
          </cell>
        </row>
        <row r="110">
          <cell r="A110" t="str">
            <v>01601</v>
          </cell>
          <cell r="B110" t="str">
            <v>0</v>
          </cell>
          <cell r="C110">
            <v>1601</v>
          </cell>
          <cell r="D110" t="str">
            <v>Tepeaca</v>
          </cell>
          <cell r="E110" t="str">
            <v>Lic. Sergio Salomón Céspedes Peregrina</v>
          </cell>
          <cell r="F110" t="str">
            <v>Presidente Municipal Constitucional</v>
          </cell>
        </row>
        <row r="111">
          <cell r="A111" t="str">
            <v>01602</v>
          </cell>
          <cell r="B111" t="str">
            <v>0</v>
          </cell>
          <cell r="C111">
            <v>1602</v>
          </cell>
          <cell r="D111" t="str">
            <v>Acajete</v>
          </cell>
          <cell r="E111" t="str">
            <v>Roberto Ramírez Cervantes</v>
          </cell>
          <cell r="F111" t="str">
            <v>Presidente Municipal Constitucional</v>
          </cell>
        </row>
        <row r="112">
          <cell r="A112" t="str">
            <v>01603</v>
          </cell>
          <cell r="B112" t="str">
            <v>0</v>
          </cell>
          <cell r="C112">
            <v>1603</v>
          </cell>
          <cell r="D112" t="str">
            <v>Amozoc</v>
          </cell>
          <cell r="E112" t="str">
            <v>J Bernardo Mario de la Rosa Romero</v>
          </cell>
          <cell r="F112" t="str">
            <v>Presidente Municipal Constitucional</v>
          </cell>
        </row>
        <row r="113">
          <cell r="A113" t="str">
            <v>01604</v>
          </cell>
          <cell r="B113" t="str">
            <v>0</v>
          </cell>
          <cell r="C113">
            <v>1604</v>
          </cell>
          <cell r="D113" t="str">
            <v>Cuautinchán</v>
          </cell>
          <cell r="E113" t="str">
            <v>Lic. José Raúl Babines Pérez</v>
          </cell>
          <cell r="F113" t="str">
            <v>Presidente Municipal Constitucional</v>
          </cell>
        </row>
        <row r="114">
          <cell r="A114" t="str">
            <v>01605</v>
          </cell>
          <cell r="B114" t="str">
            <v>0</v>
          </cell>
          <cell r="C114">
            <v>1605</v>
          </cell>
          <cell r="D114" t="str">
            <v>Mixtla</v>
          </cell>
          <cell r="E114" t="str">
            <v>Lic. Efigenia González Tamayo</v>
          </cell>
          <cell r="F114" t="str">
            <v>Presidenta Municipal Constitucional</v>
          </cell>
        </row>
        <row r="115">
          <cell r="A115" t="str">
            <v>01606</v>
          </cell>
          <cell r="B115" t="str">
            <v>0</v>
          </cell>
          <cell r="C115">
            <v>1606</v>
          </cell>
          <cell r="D115" t="str">
            <v>Santo Tomás Hueyotlipan</v>
          </cell>
          <cell r="E115" t="str">
            <v>Mtro. Francisco Javier Solís Romero</v>
          </cell>
          <cell r="F115" t="str">
            <v>Presidente Municipal Constitucional</v>
          </cell>
        </row>
        <row r="116">
          <cell r="A116" t="str">
            <v>01607</v>
          </cell>
          <cell r="B116" t="str">
            <v>0</v>
          </cell>
          <cell r="C116">
            <v>1607</v>
          </cell>
          <cell r="D116" t="str">
            <v>Tecali de Herrera</v>
          </cell>
          <cell r="E116" t="str">
            <v>Lic. Erasto Amador Báez</v>
          </cell>
          <cell r="F116" t="str">
            <v>Presidente Municipal Constitucional</v>
          </cell>
        </row>
        <row r="117">
          <cell r="A117" t="str">
            <v>01608</v>
          </cell>
          <cell r="B117" t="str">
            <v>0</v>
          </cell>
          <cell r="C117">
            <v>1608</v>
          </cell>
          <cell r="D117" t="str">
            <v>Tepatlaxco de Hidalgo</v>
          </cell>
          <cell r="E117" t="str">
            <v>Calixto González Montero</v>
          </cell>
          <cell r="F117" t="str">
            <v>Presidente Municipal Constitucional</v>
          </cell>
        </row>
        <row r="118">
          <cell r="A118" t="str">
            <v>01609</v>
          </cell>
          <cell r="B118" t="str">
            <v>0</v>
          </cell>
          <cell r="C118">
            <v>1609</v>
          </cell>
          <cell r="D118" t="str">
            <v>Tzicatlacoyan</v>
          </cell>
          <cell r="E118" t="str">
            <v>Servando Arizpe Campos</v>
          </cell>
          <cell r="F118" t="str">
            <v>Presidente Municipal Constitucional</v>
          </cell>
        </row>
        <row r="119">
          <cell r="A119" t="str">
            <v>01701</v>
          </cell>
          <cell r="B119" t="str">
            <v>0</v>
          </cell>
          <cell r="C119">
            <v>1701</v>
          </cell>
          <cell r="D119" t="str">
            <v>Tecamachalco</v>
          </cell>
          <cell r="E119" t="str">
            <v>Lic. Marisol Cruz García</v>
          </cell>
          <cell r="F119" t="str">
            <v>Presidenta Municipal Constitucional</v>
          </cell>
        </row>
        <row r="120">
          <cell r="A120" t="str">
            <v>01702</v>
          </cell>
          <cell r="B120" t="str">
            <v>0</v>
          </cell>
          <cell r="C120">
            <v>1702</v>
          </cell>
          <cell r="D120" t="str">
            <v>Cuapiaxtla de Madero</v>
          </cell>
          <cell r="E120" t="str">
            <v>Ing. Joel Martínez Gloria</v>
          </cell>
          <cell r="F120" t="str">
            <v>Presidente Municipal Constitucional</v>
          </cell>
        </row>
        <row r="121">
          <cell r="A121" t="str">
            <v>01703</v>
          </cell>
          <cell r="B121" t="str">
            <v>0</v>
          </cell>
          <cell r="C121">
            <v>1703</v>
          </cell>
          <cell r="D121" t="str">
            <v>General Felipe Angeles</v>
          </cell>
          <cell r="E121" t="str">
            <v>Miguel Ángel Antonio Vázquez</v>
          </cell>
          <cell r="F121" t="str">
            <v>Presidente Municipal Constitucional</v>
          </cell>
        </row>
        <row r="122">
          <cell r="A122" t="str">
            <v>01704</v>
          </cell>
          <cell r="B122" t="str">
            <v>0</v>
          </cell>
          <cell r="C122">
            <v>1704</v>
          </cell>
          <cell r="D122" t="str">
            <v>Palmar de Bravo</v>
          </cell>
          <cell r="E122" t="str">
            <v>Hilario Vicente Martínez Alcántara</v>
          </cell>
          <cell r="F122" t="str">
            <v>Presidente Municipal Constitucional</v>
          </cell>
        </row>
        <row r="123">
          <cell r="A123" t="str">
            <v>01705</v>
          </cell>
          <cell r="B123" t="str">
            <v>0</v>
          </cell>
          <cell r="C123">
            <v>1705</v>
          </cell>
          <cell r="D123" t="str">
            <v>Quecholac</v>
          </cell>
          <cell r="E123" t="str">
            <v>Lic. José Alejandro Martínez Fuentes</v>
          </cell>
          <cell r="F123" t="str">
            <v>Presidente Municipal Constitucional</v>
          </cell>
        </row>
        <row r="124">
          <cell r="A124" t="str">
            <v>01706</v>
          </cell>
          <cell r="B124" t="str">
            <v>0</v>
          </cell>
          <cell r="C124">
            <v>1706</v>
          </cell>
          <cell r="D124" t="str">
            <v>Los Reyes de Juárez</v>
          </cell>
          <cell r="E124" t="str">
            <v>Manuel Herrera Ponce</v>
          </cell>
          <cell r="F124" t="str">
            <v>Presidente Municipal Constitucional</v>
          </cell>
        </row>
        <row r="125">
          <cell r="A125" t="str">
            <v>01707</v>
          </cell>
          <cell r="B125" t="str">
            <v>0</v>
          </cell>
          <cell r="C125">
            <v>1707</v>
          </cell>
          <cell r="D125" t="str">
            <v>San Salvador Huixcolotla</v>
          </cell>
          <cell r="E125" t="str">
            <v>Silvano Teodoro Mauricio</v>
          </cell>
          <cell r="F125" t="str">
            <v>Presidente Municipal Constitucional</v>
          </cell>
        </row>
        <row r="126">
          <cell r="A126" t="str">
            <v>01708</v>
          </cell>
          <cell r="B126" t="str">
            <v>0</v>
          </cell>
          <cell r="C126">
            <v>1708</v>
          </cell>
          <cell r="D126" t="str">
            <v>Tlacotepec de Benito Juárez</v>
          </cell>
          <cell r="E126" t="str">
            <v>Nelson Feliciano Beristain Macias</v>
          </cell>
          <cell r="F126" t="str">
            <v>Presidente Municipal Constitucional</v>
          </cell>
        </row>
        <row r="127">
          <cell r="A127" t="str">
            <v>01709</v>
          </cell>
          <cell r="B127" t="str">
            <v>0</v>
          </cell>
          <cell r="C127">
            <v>1709</v>
          </cell>
          <cell r="D127" t="str">
            <v>Tlanepantla</v>
          </cell>
          <cell r="E127" t="str">
            <v>Eloina Celis Tellez</v>
          </cell>
          <cell r="F127" t="str">
            <v>Presidenta Municipal Constitucional</v>
          </cell>
        </row>
        <row r="128">
          <cell r="A128" t="str">
            <v>01710</v>
          </cell>
          <cell r="B128" t="str">
            <v>0</v>
          </cell>
          <cell r="C128">
            <v>1710</v>
          </cell>
          <cell r="D128" t="str">
            <v>Tochtepec</v>
          </cell>
          <cell r="E128" t="str">
            <v>José Gregorio Julio Aguilar Andrade</v>
          </cell>
          <cell r="F128" t="str">
            <v>Presidente Municipal Constitucional</v>
          </cell>
        </row>
        <row r="129">
          <cell r="A129" t="str">
            <v>01711</v>
          </cell>
          <cell r="B129" t="str">
            <v>0</v>
          </cell>
          <cell r="C129">
            <v>1711</v>
          </cell>
          <cell r="D129" t="str">
            <v>Xochitlán Todos Santos</v>
          </cell>
          <cell r="E129" t="str">
            <v>Margarito Bolaños del Rosario</v>
          </cell>
          <cell r="F129" t="str">
            <v>Presidente Municipal Constitucional</v>
          </cell>
        </row>
        <row r="130">
          <cell r="A130" t="str">
            <v>01712</v>
          </cell>
          <cell r="B130" t="str">
            <v>0</v>
          </cell>
          <cell r="C130">
            <v>1712</v>
          </cell>
          <cell r="D130" t="str">
            <v>Yehualtepec</v>
          </cell>
          <cell r="E130" t="str">
            <v>Téc. Florencio Galicia Fernández</v>
          </cell>
          <cell r="F130" t="str">
            <v>Presidente Municipal Constitucional</v>
          </cell>
        </row>
        <row r="131">
          <cell r="A131" t="str">
            <v>01801</v>
          </cell>
          <cell r="B131" t="str">
            <v>0</v>
          </cell>
          <cell r="C131">
            <v>1801</v>
          </cell>
          <cell r="D131" t="str">
            <v>Acatzingo</v>
          </cell>
          <cell r="E131" t="str">
            <v>Arq. José Norberto Manuel Rosales García</v>
          </cell>
          <cell r="F131" t="str">
            <v>Presidente Municipal Constitucional</v>
          </cell>
        </row>
        <row r="132">
          <cell r="A132" t="str">
            <v>01802</v>
          </cell>
          <cell r="B132" t="str">
            <v>0</v>
          </cell>
          <cell r="C132">
            <v>1802</v>
          </cell>
          <cell r="D132" t="str">
            <v>Mazapiltepec de Juárez</v>
          </cell>
          <cell r="E132" t="str">
            <v>Gabriela Marín Castro</v>
          </cell>
          <cell r="F132" t="str">
            <v>Presidenta Municipal Constitucional</v>
          </cell>
        </row>
        <row r="133">
          <cell r="A133" t="str">
            <v>01803</v>
          </cell>
          <cell r="B133" t="str">
            <v>0</v>
          </cell>
          <cell r="C133">
            <v>1803</v>
          </cell>
          <cell r="D133" t="str">
            <v>Nopalucan</v>
          </cell>
          <cell r="E133" t="str">
            <v>José Margarito Aguilar de la Cruz</v>
          </cell>
          <cell r="F133" t="str">
            <v>Presidente Municipal Constitucional</v>
          </cell>
        </row>
        <row r="134">
          <cell r="A134" t="str">
            <v>01804</v>
          </cell>
          <cell r="B134" t="str">
            <v>0</v>
          </cell>
          <cell r="C134">
            <v>1804</v>
          </cell>
          <cell r="D134" t="str">
            <v>Rafael Lara Grajales</v>
          </cell>
          <cell r="E134" t="str">
            <v>Jorge Alejandro Vera Palacios</v>
          </cell>
          <cell r="F134" t="str">
            <v>Presidente Municipal Constitucional</v>
          </cell>
        </row>
        <row r="135">
          <cell r="A135" t="str">
            <v>01805</v>
          </cell>
          <cell r="B135" t="str">
            <v>0</v>
          </cell>
          <cell r="C135">
            <v>1805</v>
          </cell>
          <cell r="D135" t="str">
            <v>San José Chiapa</v>
          </cell>
          <cell r="E135" t="str">
            <v>Ing. Arturo Graciel López Vélez</v>
          </cell>
          <cell r="F135" t="str">
            <v>Presidente Municipal Constitucional</v>
          </cell>
        </row>
        <row r="136">
          <cell r="A136" t="str">
            <v>01806</v>
          </cell>
          <cell r="B136" t="str">
            <v>0</v>
          </cell>
          <cell r="C136">
            <v>1806</v>
          </cell>
          <cell r="D136" t="str">
            <v>San Nicolás Buenos Aires</v>
          </cell>
          <cell r="E136" t="str">
            <v>Téc. Miguel Ángel Sánchez Serrano</v>
          </cell>
          <cell r="F136" t="str">
            <v>Presidente Municipal Constitucional</v>
          </cell>
        </row>
        <row r="137">
          <cell r="A137" t="str">
            <v>01807</v>
          </cell>
          <cell r="B137" t="str">
            <v>0</v>
          </cell>
          <cell r="C137">
            <v>1807</v>
          </cell>
          <cell r="D137" t="str">
            <v>San Salvador el Seco</v>
          </cell>
          <cell r="E137" t="str">
            <v>Lic. Irene Marina Aguirre Rojas</v>
          </cell>
          <cell r="F137" t="str">
            <v>Presidenta Municipal Constitucional</v>
          </cell>
        </row>
        <row r="138">
          <cell r="A138" t="str">
            <v>01808</v>
          </cell>
          <cell r="B138" t="str">
            <v>0</v>
          </cell>
          <cell r="C138">
            <v>1808</v>
          </cell>
          <cell r="D138" t="str">
            <v>Soltepec</v>
          </cell>
          <cell r="E138" t="str">
            <v>M.V.Z. Leobardo Aguilar Flores</v>
          </cell>
          <cell r="F138" t="str">
            <v>Presidente Municipal Constitucional</v>
          </cell>
        </row>
        <row r="139">
          <cell r="A139" t="str">
            <v>01901</v>
          </cell>
          <cell r="B139" t="str">
            <v>0</v>
          </cell>
          <cell r="C139">
            <v>1901</v>
          </cell>
          <cell r="D139" t="str">
            <v>Chalchicomula de Sesma</v>
          </cell>
          <cell r="E139" t="str">
            <v>Lic. Carlos Augusto Tentle Vázquez</v>
          </cell>
          <cell r="F139" t="str">
            <v>Presidente Municipal Constitucional</v>
          </cell>
        </row>
        <row r="140">
          <cell r="A140" t="str">
            <v>01902</v>
          </cell>
          <cell r="B140" t="str">
            <v>0</v>
          </cell>
          <cell r="C140">
            <v>1902</v>
          </cell>
          <cell r="D140" t="str">
            <v>Aljojuca</v>
          </cell>
          <cell r="E140" t="str">
            <v>José Juan García Cortés</v>
          </cell>
          <cell r="F140" t="str">
            <v>Presidente Municipal Constitucional</v>
          </cell>
        </row>
        <row r="141">
          <cell r="A141" t="str">
            <v>01903</v>
          </cell>
          <cell r="B141" t="str">
            <v>0</v>
          </cell>
          <cell r="C141">
            <v>1903</v>
          </cell>
          <cell r="D141" t="str">
            <v>Atzitzintla</v>
          </cell>
          <cell r="E141" t="str">
            <v>José Joaquín López Castillo</v>
          </cell>
          <cell r="F141" t="str">
            <v>Presidente Municipal Constitucional</v>
          </cell>
        </row>
        <row r="142">
          <cell r="A142" t="str">
            <v>01904</v>
          </cell>
          <cell r="B142" t="str">
            <v>0</v>
          </cell>
          <cell r="C142">
            <v>1904</v>
          </cell>
          <cell r="D142" t="str">
            <v>Cañada Morelos</v>
          </cell>
          <cell r="E142" t="str">
            <v>María de Lourdes Carrera Carrera</v>
          </cell>
          <cell r="F142" t="str">
            <v>Presidenta Municipal Constitucional</v>
          </cell>
        </row>
        <row r="143">
          <cell r="A143" t="str">
            <v>01905</v>
          </cell>
          <cell r="B143" t="str">
            <v>0</v>
          </cell>
          <cell r="C143">
            <v>1905</v>
          </cell>
          <cell r="D143" t="str">
            <v>Chichiquila</v>
          </cell>
          <cell r="E143" t="str">
            <v>Pablo Galindo Hernández</v>
          </cell>
          <cell r="F143" t="str">
            <v>Presidente Municipal Constitucional</v>
          </cell>
        </row>
        <row r="144">
          <cell r="A144" t="str">
            <v>01906</v>
          </cell>
          <cell r="B144" t="str">
            <v>0</v>
          </cell>
          <cell r="C144">
            <v>1906</v>
          </cell>
          <cell r="D144" t="str">
            <v>Chilchotla</v>
          </cell>
          <cell r="E144" t="str">
            <v>Valeriano Filomeno Hernández Ortíz</v>
          </cell>
          <cell r="F144" t="str">
            <v>Presidente Municipal Constitucional</v>
          </cell>
        </row>
        <row r="145">
          <cell r="A145" t="str">
            <v>01907</v>
          </cell>
          <cell r="B145" t="str">
            <v>0</v>
          </cell>
          <cell r="C145">
            <v>1907</v>
          </cell>
          <cell r="D145" t="str">
            <v>Esperanza</v>
          </cell>
          <cell r="E145" t="str">
            <v>Méd. Carlos Alberto Olivier Pacheco</v>
          </cell>
          <cell r="F145" t="str">
            <v>Presidente Municipal Constitucional</v>
          </cell>
        </row>
        <row r="146">
          <cell r="A146" t="str">
            <v>01908</v>
          </cell>
          <cell r="B146" t="str">
            <v>0</v>
          </cell>
          <cell r="C146">
            <v>1908</v>
          </cell>
          <cell r="D146" t="str">
            <v>Guadalupe Victoria</v>
          </cell>
          <cell r="E146" t="str">
            <v>Aurelio Flores Solano</v>
          </cell>
          <cell r="F146" t="str">
            <v>Presidente Municipal Constitucional</v>
          </cell>
        </row>
        <row r="147">
          <cell r="A147" t="str">
            <v>01909</v>
          </cell>
          <cell r="B147" t="str">
            <v>0</v>
          </cell>
          <cell r="C147">
            <v>1909</v>
          </cell>
          <cell r="D147" t="str">
            <v>Lafragua</v>
          </cell>
          <cell r="E147" t="str">
            <v>Lic. Raúl Pineda Raygoza</v>
          </cell>
          <cell r="F147" t="str">
            <v>Presidente Municipal Constitucional</v>
          </cell>
        </row>
        <row r="148">
          <cell r="A148" t="str">
            <v>01910</v>
          </cell>
          <cell r="B148" t="str">
            <v>0</v>
          </cell>
          <cell r="C148">
            <v>1910</v>
          </cell>
          <cell r="D148" t="str">
            <v>Quimixtlán</v>
          </cell>
          <cell r="E148" t="str">
            <v>Armando Pimentel Gómez</v>
          </cell>
          <cell r="F148" t="str">
            <v>Presidente Municipal Constitucional</v>
          </cell>
        </row>
        <row r="149">
          <cell r="A149" t="str">
            <v>01911</v>
          </cell>
          <cell r="B149" t="str">
            <v>0</v>
          </cell>
          <cell r="C149">
            <v>1911</v>
          </cell>
          <cell r="D149" t="str">
            <v>San Juan Atenco</v>
          </cell>
          <cell r="E149" t="str">
            <v>C.P. Francisco Alejandro Medina</v>
          </cell>
          <cell r="F149" t="str">
            <v>Presidente Municipal Constitucional</v>
          </cell>
        </row>
        <row r="150">
          <cell r="A150" t="str">
            <v>01912</v>
          </cell>
          <cell r="B150" t="str">
            <v>0</v>
          </cell>
          <cell r="C150">
            <v>1912</v>
          </cell>
          <cell r="D150" t="str">
            <v>Tlachichuca</v>
          </cell>
          <cell r="E150" t="str">
            <v>Lic. Miguel Guadalupe Morales Zenteno</v>
          </cell>
          <cell r="F150" t="str">
            <v>Presidente Municipal Constitucional</v>
          </cell>
        </row>
        <row r="151">
          <cell r="A151" t="str">
            <v>02001</v>
          </cell>
          <cell r="B151" t="str">
            <v>0</v>
          </cell>
          <cell r="C151">
            <v>2001</v>
          </cell>
          <cell r="D151" t="str">
            <v>Tlatlauquitepec</v>
          </cell>
          <cell r="E151" t="str">
            <v>Lic. Porfirio Loeza Aguilar</v>
          </cell>
          <cell r="F151" t="str">
            <v>Presidente Municipal Constitucional</v>
          </cell>
        </row>
        <row r="152">
          <cell r="A152" t="str">
            <v>02002</v>
          </cell>
          <cell r="B152" t="str">
            <v>0</v>
          </cell>
          <cell r="C152">
            <v>2002</v>
          </cell>
          <cell r="D152" t="str">
            <v>Atempan</v>
          </cell>
          <cell r="E152" t="str">
            <v>Ing. Carlos Herrera González</v>
          </cell>
          <cell r="F152" t="str">
            <v>Presidente Municipal Constitucional</v>
          </cell>
        </row>
        <row r="153">
          <cell r="A153" t="str">
            <v>02003</v>
          </cell>
          <cell r="B153" t="str">
            <v>0</v>
          </cell>
          <cell r="C153">
            <v>2003</v>
          </cell>
          <cell r="D153" t="str">
            <v>Hueyapan</v>
          </cell>
          <cell r="E153" t="str">
            <v>Ing. Alfonso Lino Pozos</v>
          </cell>
          <cell r="F153" t="str">
            <v>Presidente Municipal Constitucional</v>
          </cell>
        </row>
        <row r="154">
          <cell r="A154" t="str">
            <v>02004</v>
          </cell>
          <cell r="B154" t="str">
            <v>0</v>
          </cell>
          <cell r="C154">
            <v>2004</v>
          </cell>
          <cell r="D154" t="str">
            <v>Libres</v>
          </cell>
          <cell r="E154" t="str">
            <v>Lic. Francisco Xavier Rodríguez Rivero</v>
          </cell>
          <cell r="F154" t="str">
            <v>Presidente Municipal Constitucional</v>
          </cell>
        </row>
        <row r="155">
          <cell r="A155" t="str">
            <v>02005</v>
          </cell>
          <cell r="B155" t="str">
            <v>0</v>
          </cell>
          <cell r="C155">
            <v>2005</v>
          </cell>
          <cell r="D155" t="str">
            <v>Oriental</v>
          </cell>
          <cell r="E155" t="str">
            <v>Guillermo Pozos Juárez</v>
          </cell>
          <cell r="F155" t="str">
            <v>Presidente Municipal Constitucional</v>
          </cell>
        </row>
        <row r="156">
          <cell r="A156" t="str">
            <v>02006</v>
          </cell>
          <cell r="B156" t="str">
            <v>0</v>
          </cell>
          <cell r="C156">
            <v>2006</v>
          </cell>
          <cell r="D156" t="str">
            <v>Tepeyahualco</v>
          </cell>
          <cell r="E156" t="str">
            <v>Eyerim Espinosa Sosa</v>
          </cell>
          <cell r="F156" t="str">
            <v>Presidente Municipal Constitucional</v>
          </cell>
        </row>
        <row r="157">
          <cell r="A157" t="str">
            <v>02007</v>
          </cell>
          <cell r="B157" t="str">
            <v>0</v>
          </cell>
          <cell r="C157">
            <v>2007</v>
          </cell>
          <cell r="D157" t="str">
            <v>Teteles de Ávila Castillo</v>
          </cell>
          <cell r="E157" t="str">
            <v>Mario Alberto Castro Jiménez</v>
          </cell>
          <cell r="F157" t="str">
            <v>Presidente Municipal Constitucional</v>
          </cell>
        </row>
        <row r="158">
          <cell r="A158" t="str">
            <v>02008</v>
          </cell>
          <cell r="B158" t="str">
            <v>0</v>
          </cell>
          <cell r="C158">
            <v>2008</v>
          </cell>
          <cell r="D158" t="str">
            <v>Yaonahuac</v>
          </cell>
          <cell r="E158" t="str">
            <v>Elías Lozada Ortega</v>
          </cell>
          <cell r="F158" t="str">
            <v>Presidente Municipal Constitucional</v>
          </cell>
        </row>
        <row r="159">
          <cell r="A159" t="str">
            <v>02009</v>
          </cell>
          <cell r="B159" t="str">
            <v>0</v>
          </cell>
          <cell r="C159">
            <v>2009</v>
          </cell>
          <cell r="D159" t="str">
            <v>Zaragoza</v>
          </cell>
          <cell r="E159" t="str">
            <v>José Tobías Ramiro Haquet</v>
          </cell>
          <cell r="F159" t="str">
            <v>Presidente Municipal Constitucional</v>
          </cell>
        </row>
        <row r="160">
          <cell r="A160" t="str">
            <v>02101</v>
          </cell>
          <cell r="B160" t="str">
            <v>0</v>
          </cell>
          <cell r="C160">
            <v>2101</v>
          </cell>
          <cell r="D160" t="str">
            <v>Teziutlán</v>
          </cell>
          <cell r="E160" t="str">
            <v>Carlos Enrique Peredo Grau</v>
          </cell>
          <cell r="F160" t="str">
            <v>Presidente Municipal Constitucional</v>
          </cell>
        </row>
        <row r="161">
          <cell r="A161" t="str">
            <v>02102</v>
          </cell>
          <cell r="B161" t="str">
            <v>0</v>
          </cell>
          <cell r="C161">
            <v>2102</v>
          </cell>
          <cell r="D161" t="str">
            <v>Acateno</v>
          </cell>
          <cell r="E161" t="str">
            <v>Edgar de Jesús Murrieta Navarro</v>
          </cell>
          <cell r="F161" t="str">
            <v>Presidente Municipal Constitucional</v>
          </cell>
        </row>
        <row r="162">
          <cell r="A162" t="str">
            <v>02103</v>
          </cell>
          <cell r="B162" t="str">
            <v>0</v>
          </cell>
          <cell r="C162">
            <v>2103</v>
          </cell>
          <cell r="D162" t="str">
            <v>Ayotoxco de Guerrero</v>
          </cell>
          <cell r="E162" t="str">
            <v>Dolores López de la Cruz</v>
          </cell>
          <cell r="F162" t="str">
            <v>Presidenta Municipal Constitucional</v>
          </cell>
        </row>
        <row r="163">
          <cell r="A163" t="str">
            <v>02104</v>
          </cell>
          <cell r="B163" t="str">
            <v>0</v>
          </cell>
          <cell r="C163">
            <v>2104</v>
          </cell>
          <cell r="D163" t="str">
            <v>Chignautla</v>
          </cell>
          <cell r="E163" t="str">
            <v>Luciano Aparicio Rodrigo</v>
          </cell>
          <cell r="F163" t="str">
            <v>Presidente Municipal Constitucional</v>
          </cell>
        </row>
        <row r="164">
          <cell r="A164" t="str">
            <v>02105</v>
          </cell>
          <cell r="B164" t="str">
            <v>0</v>
          </cell>
          <cell r="C164">
            <v>2105</v>
          </cell>
          <cell r="D164" t="str">
            <v>Hueytamalco</v>
          </cell>
          <cell r="E164" t="str">
            <v>Eusebio de Gante Rodríguez</v>
          </cell>
          <cell r="F164" t="str">
            <v>Presidente Municipal Constitucional</v>
          </cell>
        </row>
        <row r="165">
          <cell r="A165" t="str">
            <v>02106</v>
          </cell>
          <cell r="B165" t="str">
            <v>0</v>
          </cell>
          <cell r="C165">
            <v>2106</v>
          </cell>
          <cell r="D165" t="str">
            <v>Tenampulco</v>
          </cell>
          <cell r="E165" t="str">
            <v>Aubdón Calderón Jiménez</v>
          </cell>
          <cell r="F165" t="str">
            <v>Presidente Municipal Constitucional</v>
          </cell>
        </row>
        <row r="166">
          <cell r="A166" t="str">
            <v>02107</v>
          </cell>
          <cell r="B166" t="str">
            <v>0</v>
          </cell>
          <cell r="C166">
            <v>2107</v>
          </cell>
          <cell r="D166" t="str">
            <v>Xiutetelco</v>
          </cell>
          <cell r="E166" t="str">
            <v>Jorge Alberto Domínguez Méndez</v>
          </cell>
          <cell r="F166" t="str">
            <v>Presidente Municipal Constitucional</v>
          </cell>
        </row>
        <row r="167">
          <cell r="A167" t="str">
            <v>02201</v>
          </cell>
          <cell r="B167" t="str">
            <v>0</v>
          </cell>
          <cell r="C167">
            <v>2201</v>
          </cell>
          <cell r="D167" t="str">
            <v>Zacapoaxtla</v>
          </cell>
          <cell r="E167" t="str">
            <v>Ebodio Santos Alejo</v>
          </cell>
          <cell r="F167" t="str">
            <v>Presidente Municipal Constitucional</v>
          </cell>
        </row>
        <row r="168">
          <cell r="A168" t="str">
            <v>02202</v>
          </cell>
          <cell r="B168" t="str">
            <v>0</v>
          </cell>
          <cell r="C168">
            <v>2202</v>
          </cell>
          <cell r="D168" t="str">
            <v>Cuetzalan del Progreso</v>
          </cell>
          <cell r="E168" t="str">
            <v>Gersón Calixto Dattoli</v>
          </cell>
          <cell r="F168" t="str">
            <v>Presidente Municipal Constitucional</v>
          </cell>
        </row>
        <row r="169">
          <cell r="A169" t="str">
            <v>02203</v>
          </cell>
          <cell r="B169" t="str">
            <v>0</v>
          </cell>
          <cell r="C169">
            <v>2203</v>
          </cell>
          <cell r="D169" t="str">
            <v>Cuyoaco</v>
          </cell>
          <cell r="E169" t="str">
            <v>Anabel Rechy Benavidez</v>
          </cell>
          <cell r="F169" t="str">
            <v>Presidenta Municipal Constitucional</v>
          </cell>
        </row>
        <row r="170">
          <cell r="A170" t="str">
            <v>02204</v>
          </cell>
          <cell r="B170" t="str">
            <v>0</v>
          </cell>
          <cell r="C170">
            <v>2204</v>
          </cell>
          <cell r="D170" t="str">
            <v>Jonotla</v>
          </cell>
          <cell r="E170" t="str">
            <v>Diógenes Gerardo Méndez Barrera</v>
          </cell>
          <cell r="F170" t="str">
            <v>Presidente Municipal Constitucional</v>
          </cell>
        </row>
        <row r="171">
          <cell r="A171" t="str">
            <v>02205</v>
          </cell>
          <cell r="B171" t="str">
            <v>0</v>
          </cell>
          <cell r="C171">
            <v>2205</v>
          </cell>
          <cell r="D171" t="str">
            <v>Nauzontla</v>
          </cell>
          <cell r="E171" t="str">
            <v>Norma Sirley Reyes Cabrera</v>
          </cell>
          <cell r="F171" t="str">
            <v>Presidenta Municipal Constitucional</v>
          </cell>
        </row>
        <row r="172">
          <cell r="A172" t="str">
            <v>02206</v>
          </cell>
          <cell r="B172" t="str">
            <v>0</v>
          </cell>
          <cell r="C172">
            <v>2206</v>
          </cell>
          <cell r="D172" t="str">
            <v>Ocotepec</v>
          </cell>
          <cell r="E172" t="str">
            <v>Florencio Camacho Rodríguez</v>
          </cell>
          <cell r="F172" t="str">
            <v>Presidente Municipal Constitucional</v>
          </cell>
        </row>
        <row r="173">
          <cell r="A173" t="str">
            <v>02207</v>
          </cell>
          <cell r="B173" t="str">
            <v>0</v>
          </cell>
          <cell r="C173">
            <v>2207</v>
          </cell>
          <cell r="D173" t="str">
            <v>Tuzamapan de Galeana</v>
          </cell>
          <cell r="E173" t="str">
            <v>Omar Arteaga Ortigoza</v>
          </cell>
          <cell r="F173" t="str">
            <v>Presidente Municipal Constitucional</v>
          </cell>
        </row>
        <row r="174">
          <cell r="A174" t="str">
            <v>02208</v>
          </cell>
          <cell r="B174" t="str">
            <v>0</v>
          </cell>
          <cell r="C174">
            <v>2208</v>
          </cell>
          <cell r="D174" t="str">
            <v>Xochitlán de Vicente Suárez</v>
          </cell>
          <cell r="E174" t="str">
            <v>Leandro Pantoja Aldama</v>
          </cell>
          <cell r="F174" t="str">
            <v>Presidente Municipal Constitucional</v>
          </cell>
        </row>
        <row r="175">
          <cell r="A175" t="str">
            <v>02209</v>
          </cell>
          <cell r="B175" t="str">
            <v>0</v>
          </cell>
          <cell r="C175">
            <v>2209</v>
          </cell>
          <cell r="D175" t="str">
            <v>Zautla</v>
          </cell>
          <cell r="E175" t="str">
            <v>Víctor Manuel Iglecias Parra</v>
          </cell>
          <cell r="F175" t="str">
            <v>Presidente Municipal Constitucional</v>
          </cell>
        </row>
        <row r="176">
          <cell r="A176" t="str">
            <v>02210</v>
          </cell>
          <cell r="B176" t="str">
            <v>0</v>
          </cell>
          <cell r="C176">
            <v>2210</v>
          </cell>
          <cell r="D176" t="str">
            <v>Zoquiapan</v>
          </cell>
          <cell r="E176" t="str">
            <v>Luz Toral Patricio</v>
          </cell>
          <cell r="F176" t="str">
            <v>Presidenta Municipal Constitucional</v>
          </cell>
        </row>
        <row r="177">
          <cell r="A177" t="str">
            <v>02301</v>
          </cell>
          <cell r="B177" t="str">
            <v>0</v>
          </cell>
          <cell r="C177">
            <v>2301</v>
          </cell>
          <cell r="D177" t="str">
            <v>Tetela de Ocampo</v>
          </cell>
          <cell r="E177" t="str">
            <v>Lic. Juan López Salazar</v>
          </cell>
          <cell r="F177" t="str">
            <v>Presidente Municipal Constitucional</v>
          </cell>
        </row>
        <row r="178">
          <cell r="A178" t="str">
            <v>02302</v>
          </cell>
          <cell r="B178" t="str">
            <v>0</v>
          </cell>
          <cell r="C178">
            <v>2302</v>
          </cell>
          <cell r="D178" t="str">
            <v>Aquixtla</v>
          </cell>
          <cell r="E178" t="str">
            <v>Mtra. Judith Fernández Gutiérrez</v>
          </cell>
          <cell r="F178" t="str">
            <v>Presidenta Municipal Constitucional</v>
          </cell>
        </row>
        <row r="179">
          <cell r="A179" t="str">
            <v>02303</v>
          </cell>
          <cell r="B179" t="str">
            <v>0</v>
          </cell>
          <cell r="C179">
            <v>2303</v>
          </cell>
          <cell r="D179" t="str">
            <v>Cuautempan</v>
          </cell>
          <cell r="E179" t="str">
            <v>Gerardo Cortés Betancourt</v>
          </cell>
          <cell r="F179" t="str">
            <v>Presidente Municipal Constitucional</v>
          </cell>
        </row>
        <row r="180">
          <cell r="A180" t="str">
            <v>02304</v>
          </cell>
          <cell r="B180" t="str">
            <v>0</v>
          </cell>
          <cell r="C180">
            <v>2304</v>
          </cell>
          <cell r="D180" t="str">
            <v>Chignahuapan</v>
          </cell>
          <cell r="E180" t="str">
            <v>Francisco Javier Tirado Saavedra</v>
          </cell>
          <cell r="F180" t="str">
            <v>Presidente Municipal Constitucional</v>
          </cell>
        </row>
        <row r="181">
          <cell r="A181" t="str">
            <v>02305</v>
          </cell>
          <cell r="B181" t="str">
            <v>0</v>
          </cell>
          <cell r="C181">
            <v>2305</v>
          </cell>
          <cell r="D181" t="str">
            <v>Huitzilan de Serdán</v>
          </cell>
          <cell r="E181" t="str">
            <v>Lic. Delfino Bonilla Ángel</v>
          </cell>
          <cell r="F181" t="str">
            <v>Presidente Municipal Constitucional</v>
          </cell>
        </row>
        <row r="182">
          <cell r="A182" t="str">
            <v>02306</v>
          </cell>
          <cell r="B182" t="str">
            <v>0</v>
          </cell>
          <cell r="C182">
            <v>2306</v>
          </cell>
          <cell r="D182" t="str">
            <v>Ixtacamaxtitlan</v>
          </cell>
          <cell r="E182" t="str">
            <v>Ing. Víctor Herrera Pozos</v>
          </cell>
          <cell r="F182" t="str">
            <v>Presidente Municipal Constitucional</v>
          </cell>
        </row>
        <row r="183">
          <cell r="A183" t="str">
            <v>02307</v>
          </cell>
          <cell r="B183" t="str">
            <v>0</v>
          </cell>
          <cell r="C183">
            <v>2307</v>
          </cell>
          <cell r="D183" t="str">
            <v>Xochiapulco</v>
          </cell>
          <cell r="E183" t="str">
            <v>Lic. Marlit Moreno Álvarez</v>
          </cell>
          <cell r="F183" t="str">
            <v>Presidenta Municipal Constitucional</v>
          </cell>
        </row>
        <row r="184">
          <cell r="A184" t="str">
            <v>02308</v>
          </cell>
          <cell r="B184" t="str">
            <v>0</v>
          </cell>
          <cell r="C184">
            <v>2308</v>
          </cell>
          <cell r="D184" t="str">
            <v>Zapotitlán de Méndez</v>
          </cell>
          <cell r="E184" t="str">
            <v>Lic. Emiliano Vázquez Bonilla</v>
          </cell>
          <cell r="F184" t="str">
            <v>Presidente Municipal Constitucional</v>
          </cell>
        </row>
        <row r="185">
          <cell r="A185" t="str">
            <v>02309</v>
          </cell>
          <cell r="B185" t="str">
            <v>0</v>
          </cell>
          <cell r="C185">
            <v>2309</v>
          </cell>
          <cell r="D185" t="str">
            <v>Zongozotla</v>
          </cell>
          <cell r="E185" t="str">
            <v>Hiram Bonilla Ponce</v>
          </cell>
          <cell r="F185" t="str">
            <v>Presidente Municipal Constitucional</v>
          </cell>
        </row>
        <row r="186">
          <cell r="A186" t="str">
            <v>02401</v>
          </cell>
          <cell r="B186" t="str">
            <v>0</v>
          </cell>
          <cell r="C186">
            <v>2401</v>
          </cell>
          <cell r="D186" t="str">
            <v>Zacatlán</v>
          </cell>
          <cell r="E186" t="str">
            <v>Mtro. Luis Márquez Lecona</v>
          </cell>
          <cell r="F186" t="str">
            <v>Presidente Municipal Constitucional</v>
          </cell>
        </row>
        <row r="187">
          <cell r="A187" t="str">
            <v>02402</v>
          </cell>
          <cell r="B187" t="str">
            <v>0</v>
          </cell>
          <cell r="C187">
            <v>2402</v>
          </cell>
          <cell r="D187" t="str">
            <v>Ahuacatlán</v>
          </cell>
          <cell r="E187" t="str">
            <v>Juan Luis Pérez Pastrana</v>
          </cell>
          <cell r="F187" t="str">
            <v>Presidente Municipal Constitucional</v>
          </cell>
        </row>
        <row r="188">
          <cell r="A188" t="str">
            <v>02403</v>
          </cell>
          <cell r="B188" t="str">
            <v>0</v>
          </cell>
          <cell r="C188">
            <v>2403</v>
          </cell>
          <cell r="D188" t="str">
            <v>Amixtlán</v>
          </cell>
          <cell r="E188" t="str">
            <v>Lic. Carlos Alfonso Andrade Vázquez</v>
          </cell>
          <cell r="F188" t="str">
            <v>Presidente Municipal Constitucional</v>
          </cell>
        </row>
        <row r="189">
          <cell r="A189" t="str">
            <v>02404</v>
          </cell>
          <cell r="B189" t="str">
            <v>0</v>
          </cell>
          <cell r="C189">
            <v>2404</v>
          </cell>
          <cell r="D189" t="str">
            <v>Camocuautla</v>
          </cell>
          <cell r="E189" t="str">
            <v>Lic. Javier Vázquez Arroyo</v>
          </cell>
          <cell r="F189" t="str">
            <v>Presidente Municipal Constitucional</v>
          </cell>
        </row>
        <row r="190">
          <cell r="A190" t="str">
            <v>02405</v>
          </cell>
          <cell r="B190" t="str">
            <v>0</v>
          </cell>
          <cell r="C190">
            <v>2405</v>
          </cell>
          <cell r="D190" t="str">
            <v>Caxhuacan</v>
          </cell>
          <cell r="E190" t="str">
            <v>Lic. Xochitl Domínguez Cortez</v>
          </cell>
          <cell r="F190" t="str">
            <v>Presidenta Municipal Constitucional</v>
          </cell>
        </row>
        <row r="191">
          <cell r="A191" t="str">
            <v>02406</v>
          </cell>
          <cell r="B191" t="str">
            <v>0</v>
          </cell>
          <cell r="C191">
            <v>2406</v>
          </cell>
          <cell r="D191" t="str">
            <v>Coatepec</v>
          </cell>
          <cell r="E191" t="str">
            <v>María Mónica Miramón Jiménez</v>
          </cell>
          <cell r="F191" t="str">
            <v>Presidenta Municipal Constitucional</v>
          </cell>
        </row>
        <row r="192">
          <cell r="A192" t="str">
            <v>02407</v>
          </cell>
          <cell r="B192" t="str">
            <v>0</v>
          </cell>
          <cell r="C192">
            <v>2407</v>
          </cell>
          <cell r="D192" t="str">
            <v>Hermenegildo Galeana</v>
          </cell>
          <cell r="E192" t="str">
            <v>Antonio Francisco Pérez</v>
          </cell>
          <cell r="F192" t="str">
            <v>Presidente Municipal Constitucional</v>
          </cell>
        </row>
        <row r="193">
          <cell r="A193" t="str">
            <v>02408</v>
          </cell>
          <cell r="B193" t="str">
            <v>0</v>
          </cell>
          <cell r="C193">
            <v>2408</v>
          </cell>
          <cell r="D193" t="str">
            <v>Huehuetla</v>
          </cell>
          <cell r="E193" t="str">
            <v>Méd. Rafael Lara Martínez</v>
          </cell>
          <cell r="F193" t="str">
            <v>Presidente Municipal Constitucional</v>
          </cell>
        </row>
        <row r="194">
          <cell r="A194" t="str">
            <v>02409</v>
          </cell>
          <cell r="B194" t="str">
            <v>0</v>
          </cell>
          <cell r="C194">
            <v>2409</v>
          </cell>
          <cell r="D194" t="str">
            <v>Hueytlalpan</v>
          </cell>
          <cell r="E194" t="str">
            <v>Mtra. Anayeli González Cordoba</v>
          </cell>
          <cell r="F194" t="str">
            <v>Presidenta Municipal Constitucional</v>
          </cell>
        </row>
        <row r="195">
          <cell r="A195" t="str">
            <v>02410</v>
          </cell>
          <cell r="B195" t="str">
            <v>0</v>
          </cell>
          <cell r="C195">
            <v>2410</v>
          </cell>
          <cell r="D195" t="str">
            <v>Atlequizayán</v>
          </cell>
          <cell r="E195" t="str">
            <v>Lic. Maribel Martínez Ponce</v>
          </cell>
          <cell r="F195" t="str">
            <v>Presidenta Municipal Constitucional</v>
          </cell>
        </row>
        <row r="196">
          <cell r="A196" t="str">
            <v>02411</v>
          </cell>
          <cell r="B196" t="str">
            <v>0</v>
          </cell>
          <cell r="C196">
            <v>2411</v>
          </cell>
          <cell r="D196" t="str">
            <v>Ixtepec</v>
          </cell>
          <cell r="E196" t="str">
            <v>José Cano Vázquez</v>
          </cell>
          <cell r="F196" t="str">
            <v>Presidente Municipal Constitucional</v>
          </cell>
        </row>
        <row r="197">
          <cell r="A197" t="str">
            <v>02412</v>
          </cell>
          <cell r="B197" t="str">
            <v>0</v>
          </cell>
          <cell r="C197">
            <v>2412</v>
          </cell>
          <cell r="D197" t="str">
            <v>Jopala</v>
          </cell>
          <cell r="E197" t="str">
            <v>José Hernández Rivera</v>
          </cell>
          <cell r="F197" t="str">
            <v>Presidente Municipal Constitucional</v>
          </cell>
        </row>
        <row r="198">
          <cell r="A198" t="str">
            <v>02413</v>
          </cell>
          <cell r="B198" t="str">
            <v>0</v>
          </cell>
          <cell r="C198">
            <v>2413</v>
          </cell>
          <cell r="D198" t="str">
            <v>Olintla</v>
          </cell>
          <cell r="E198" t="str">
            <v>Miguel Juan Sánchez</v>
          </cell>
          <cell r="F198" t="str">
            <v>Presidente Municipal Constitucional</v>
          </cell>
        </row>
        <row r="199">
          <cell r="A199" t="str">
            <v>02414</v>
          </cell>
          <cell r="B199" t="str">
            <v>0</v>
          </cell>
          <cell r="C199">
            <v>2414</v>
          </cell>
          <cell r="D199" t="str">
            <v>San Felipe Tepatlán</v>
          </cell>
          <cell r="E199" t="str">
            <v>Lic. Yaneth Dávila Santos</v>
          </cell>
          <cell r="F199" t="str">
            <v>Presidenta Municipal Constitucional</v>
          </cell>
        </row>
        <row r="200">
          <cell r="A200" t="str">
            <v>02415</v>
          </cell>
          <cell r="B200" t="str">
            <v>0</v>
          </cell>
          <cell r="C200">
            <v>2415</v>
          </cell>
          <cell r="D200" t="str">
            <v>Tepango de Rodríguez</v>
          </cell>
          <cell r="E200" t="str">
            <v>Lic. Mireya González Pérez</v>
          </cell>
          <cell r="F200" t="str">
            <v>Presidenta Municipal Constitucional</v>
          </cell>
        </row>
        <row r="201">
          <cell r="A201" t="str">
            <v>02416</v>
          </cell>
          <cell r="B201" t="str">
            <v>0</v>
          </cell>
          <cell r="C201">
            <v>2416</v>
          </cell>
          <cell r="D201" t="str">
            <v>Tepetzintla</v>
          </cell>
          <cell r="E201" t="str">
            <v>José Cabañez Vázquez</v>
          </cell>
          <cell r="F201" t="str">
            <v>Presidente Municipal Constitucional</v>
          </cell>
        </row>
        <row r="202">
          <cell r="A202" t="str">
            <v>02417</v>
          </cell>
          <cell r="B202" t="str">
            <v>0</v>
          </cell>
          <cell r="C202">
            <v>2417</v>
          </cell>
          <cell r="D202" t="str">
            <v>Tlapacoya</v>
          </cell>
          <cell r="E202" t="str">
            <v>Ramiro Romero Herrero</v>
          </cell>
          <cell r="F202" t="str">
            <v>Presidente Municipal Constitucional</v>
          </cell>
        </row>
        <row r="203">
          <cell r="A203" t="str">
            <v>02501</v>
          </cell>
          <cell r="B203" t="str">
            <v>0</v>
          </cell>
          <cell r="C203">
            <v>2501</v>
          </cell>
          <cell r="D203" t="str">
            <v>Huauchinango</v>
          </cell>
          <cell r="E203" t="str">
            <v>Lic. Gustavo Adolfo Vargas Cabrera</v>
          </cell>
          <cell r="F203" t="str">
            <v>Presidente Municipal Constitucional</v>
          </cell>
        </row>
        <row r="204">
          <cell r="A204" t="str">
            <v>02502</v>
          </cell>
          <cell r="B204" t="str">
            <v>0</v>
          </cell>
          <cell r="C204">
            <v>2502</v>
          </cell>
          <cell r="D204" t="str">
            <v>Ahuazotepec</v>
          </cell>
          <cell r="E204" t="str">
            <v>Juan Daniel Ramírez Ramírez</v>
          </cell>
          <cell r="F204" t="str">
            <v>Presidente Municipal Constitucional</v>
          </cell>
        </row>
        <row r="205">
          <cell r="A205" t="str">
            <v>02503</v>
          </cell>
          <cell r="B205" t="str">
            <v>0</v>
          </cell>
          <cell r="C205">
            <v>2503</v>
          </cell>
          <cell r="D205" t="str">
            <v>Chiconcuautla</v>
          </cell>
          <cell r="E205" t="str">
            <v>Artemio Hernández Garrido</v>
          </cell>
          <cell r="F205" t="str">
            <v>Presidente Municipal Constitucional</v>
          </cell>
        </row>
        <row r="206">
          <cell r="A206" t="str">
            <v>02504</v>
          </cell>
          <cell r="B206" t="str">
            <v>0</v>
          </cell>
          <cell r="C206">
            <v>2504</v>
          </cell>
          <cell r="D206" t="str">
            <v>Honey</v>
          </cell>
          <cell r="E206" t="str">
            <v>Ángel López Cabrera</v>
          </cell>
          <cell r="F206" t="str">
            <v>Presidente Municipal Constitucional</v>
          </cell>
        </row>
        <row r="207">
          <cell r="A207" t="str">
            <v>02505</v>
          </cell>
          <cell r="B207" t="str">
            <v>0</v>
          </cell>
          <cell r="C207">
            <v>2505</v>
          </cell>
          <cell r="D207" t="str">
            <v>Juan Galindo</v>
          </cell>
          <cell r="E207" t="str">
            <v>Ing. Carlos Gilberto Garrido Torres</v>
          </cell>
          <cell r="F207" t="str">
            <v>Presidente Municipal Constitucional</v>
          </cell>
        </row>
        <row r="208">
          <cell r="A208" t="str">
            <v>02506</v>
          </cell>
          <cell r="B208" t="str">
            <v>0</v>
          </cell>
          <cell r="C208">
            <v>2506</v>
          </cell>
          <cell r="D208" t="str">
            <v>Naupan</v>
          </cell>
          <cell r="E208" t="str">
            <v>Valerio Escorcia Calva</v>
          </cell>
          <cell r="F208" t="str">
            <v>Presidente Municipal Constitucional</v>
          </cell>
        </row>
        <row r="209">
          <cell r="A209" t="str">
            <v>02507</v>
          </cell>
          <cell r="B209" t="str">
            <v>0</v>
          </cell>
          <cell r="C209">
            <v>2507</v>
          </cell>
          <cell r="D209" t="str">
            <v>Pahuatlán</v>
          </cell>
          <cell r="E209" t="str">
            <v>María Guadalupe Ramírez Aparicio</v>
          </cell>
          <cell r="F209" t="str">
            <v>Presidenta Municipal Constitucional</v>
          </cell>
        </row>
        <row r="210">
          <cell r="A210" t="str">
            <v>02508</v>
          </cell>
          <cell r="B210" t="str">
            <v>0</v>
          </cell>
          <cell r="C210">
            <v>2508</v>
          </cell>
          <cell r="D210" t="str">
            <v>Tlaola</v>
          </cell>
          <cell r="E210" t="str">
            <v>Jesús Viveros Bobadilla</v>
          </cell>
          <cell r="F210" t="str">
            <v>Presidente Municipal Constitucional</v>
          </cell>
        </row>
        <row r="211">
          <cell r="A211" t="str">
            <v>02601</v>
          </cell>
          <cell r="B211" t="str">
            <v>0</v>
          </cell>
          <cell r="C211">
            <v>2601</v>
          </cell>
          <cell r="D211" t="str">
            <v>Xicotepec</v>
          </cell>
          <cell r="E211" t="str">
            <v>Lic. Laura Guadalupe Vargas Vargas</v>
          </cell>
          <cell r="F211" t="str">
            <v>Presidenta Municipal Constitucional</v>
          </cell>
        </row>
        <row r="212">
          <cell r="A212" t="str">
            <v>02602</v>
          </cell>
          <cell r="B212" t="str">
            <v>0</v>
          </cell>
          <cell r="C212">
            <v>2602</v>
          </cell>
          <cell r="D212" t="str">
            <v>Francisco Z. Mena</v>
          </cell>
          <cell r="E212" t="str">
            <v>Pascual Morales Martínez</v>
          </cell>
          <cell r="F212" t="str">
            <v>Presidente Municipal Constitucional</v>
          </cell>
        </row>
        <row r="213">
          <cell r="A213" t="str">
            <v>02603</v>
          </cell>
          <cell r="B213" t="str">
            <v>0</v>
          </cell>
          <cell r="C213">
            <v>2603</v>
          </cell>
          <cell r="D213" t="str">
            <v>Jalpan</v>
          </cell>
          <cell r="E213" t="str">
            <v>Lic. Nicolás Galindo Márquez</v>
          </cell>
          <cell r="F213" t="str">
            <v>Presidente Municipal Constitucional</v>
          </cell>
        </row>
        <row r="214">
          <cell r="A214" t="str">
            <v>02604</v>
          </cell>
          <cell r="B214" t="str">
            <v>0</v>
          </cell>
          <cell r="C214">
            <v>2604</v>
          </cell>
          <cell r="D214" t="str">
            <v>Pantepec</v>
          </cell>
          <cell r="E214" t="str">
            <v>Porfirio Castro Mateos</v>
          </cell>
          <cell r="F214" t="str">
            <v>Presidente Municipal Constitucional</v>
          </cell>
        </row>
        <row r="215">
          <cell r="A215" t="str">
            <v>02605</v>
          </cell>
          <cell r="B215" t="str">
            <v>0</v>
          </cell>
          <cell r="C215">
            <v>2605</v>
          </cell>
          <cell r="D215" t="str">
            <v>Tlacuilotepec</v>
          </cell>
          <cell r="E215" t="str">
            <v>Ing. Josué Osvaldo Guzmán Sánchez</v>
          </cell>
          <cell r="F215" t="str">
            <v>Presidente Municipal Constitucional</v>
          </cell>
        </row>
        <row r="216">
          <cell r="A216" t="str">
            <v>02606</v>
          </cell>
          <cell r="B216" t="str">
            <v>0</v>
          </cell>
          <cell r="C216">
            <v>2606</v>
          </cell>
          <cell r="D216" t="str">
            <v>Tlaxco</v>
          </cell>
          <cell r="E216" t="str">
            <v>Juan Neri Jiménez</v>
          </cell>
          <cell r="F216" t="str">
            <v>Presidente Municipal Constitucional</v>
          </cell>
        </row>
        <row r="217">
          <cell r="A217" t="str">
            <v>02607</v>
          </cell>
          <cell r="B217" t="str">
            <v>0</v>
          </cell>
          <cell r="C217">
            <v>2607</v>
          </cell>
          <cell r="D217" t="str">
            <v>Venustiano Carranza</v>
          </cell>
          <cell r="E217" t="str">
            <v>Vicente Valencia Ávila</v>
          </cell>
          <cell r="F217" t="str">
            <v>Presidente Municipal Constitucional</v>
          </cell>
        </row>
        <row r="218">
          <cell r="A218" t="str">
            <v>02608</v>
          </cell>
          <cell r="B218" t="str">
            <v>0</v>
          </cell>
          <cell r="C218">
            <v>2608</v>
          </cell>
          <cell r="D218" t="str">
            <v>Zihuateutla</v>
          </cell>
          <cell r="E218" t="str">
            <v>Lic. Miguel Ángel Morales Morales</v>
          </cell>
          <cell r="F218" t="str">
            <v>Presidente Municipal Constitucional</v>
          </cell>
        </row>
        <row r="219">
          <cell r="A219" t="str">
            <v>190101</v>
          </cell>
          <cell r="B219">
            <v>1</v>
          </cell>
          <cell r="C219">
            <v>90101</v>
          </cell>
          <cell r="D219" t="str">
            <v>Sistema Operador de los Servicios de Agua Potable y Alcantarillado del Municipio de Puebla</v>
          </cell>
          <cell r="E219" t="str">
            <v>Lic. Gustavo Gaytán Alcaraz</v>
          </cell>
          <cell r="F219" t="str">
            <v>Director General</v>
          </cell>
        </row>
        <row r="220">
          <cell r="A220" t="str">
            <v>190701</v>
          </cell>
          <cell r="B220">
            <v>1</v>
          </cell>
          <cell r="C220">
            <v>90701</v>
          </cell>
          <cell r="D220" t="str">
            <v>Sistema Operador de los Servicios de Agua Potable y Alcantarillado del Municipio de San Martín Texmelucan</v>
          </cell>
          <cell r="E220" t="str">
            <v>Pascual Morales Juárez</v>
          </cell>
          <cell r="F220" t="str">
            <v>Encargado de Despacho de la Dirección General</v>
          </cell>
        </row>
        <row r="221">
          <cell r="A221" t="str">
            <v>190703</v>
          </cell>
          <cell r="B221">
            <v>1</v>
          </cell>
          <cell r="C221">
            <v>90703</v>
          </cell>
          <cell r="D221" t="str">
            <v>Sistema Operador de los Servicios de Agua Potable y Alcantarillado del Municipio de Huejotzingo</v>
          </cell>
          <cell r="E221" t="str">
            <v>Leopoldo César César</v>
          </cell>
          <cell r="F221" t="str">
            <v>Director General</v>
          </cell>
        </row>
        <row r="222">
          <cell r="A222" t="str">
            <v>190801</v>
          </cell>
          <cell r="B222">
            <v>1</v>
          </cell>
          <cell r="C222">
            <v>90801</v>
          </cell>
          <cell r="D222" t="str">
            <v>Sistema Operador de los Servicios de Agua Potable y Alcantarillado del Municipio de San Pedro Cholula</v>
          </cell>
          <cell r="E222" t="str">
            <v>Lic. Juan Pablo Silva Ochoa</v>
          </cell>
          <cell r="F222" t="str">
            <v>Director General</v>
          </cell>
        </row>
        <row r="223">
          <cell r="A223" t="str">
            <v>190804</v>
          </cell>
          <cell r="B223">
            <v>1</v>
          </cell>
          <cell r="C223">
            <v>90804</v>
          </cell>
          <cell r="D223" t="str">
            <v>Sistema Operador de los Servicios de Agua Potable y Alcantarillado del Municipio de Cuautlancingo, Puebla</v>
          </cell>
          <cell r="E223" t="str">
            <v>Hugo Tepox Paleta</v>
          </cell>
          <cell r="F223" t="str">
            <v>Director General</v>
          </cell>
        </row>
        <row r="224">
          <cell r="A224" t="str">
            <v>190901</v>
          </cell>
          <cell r="B224">
            <v>1</v>
          </cell>
          <cell r="C224">
            <v>90901</v>
          </cell>
          <cell r="D224" t="str">
            <v>Sistema Operador de los Servicios de Agua Potable y Alcantarillado del Municipio de Atlixco</v>
          </cell>
          <cell r="E224" t="str">
            <v>Edgar Moranchel Carreto</v>
          </cell>
          <cell r="F224" t="str">
            <v>Director General</v>
          </cell>
        </row>
        <row r="225">
          <cell r="A225" t="str">
            <v>191001</v>
          </cell>
          <cell r="B225">
            <v>1</v>
          </cell>
          <cell r="C225">
            <v>91001</v>
          </cell>
          <cell r="D225" t="str">
            <v>Sistema Operador de los Servicios de Agua Potable y Alcantarillado del Municipio de Izúcar de Matamoros</v>
          </cell>
          <cell r="E225" t="str">
            <v>Lic. Justiniano Ruiz Tirado</v>
          </cell>
          <cell r="F225" t="str">
            <v>Director General</v>
          </cell>
        </row>
        <row r="226">
          <cell r="A226" t="str">
            <v>191201</v>
          </cell>
          <cell r="B226">
            <v>1</v>
          </cell>
          <cell r="C226">
            <v>91201</v>
          </cell>
          <cell r="D226" t="str">
            <v>Sistema Operador de los Servicios de Agua Potable y Alcantarillado del Municipio de Acatlán</v>
          </cell>
          <cell r="E226" t="str">
            <v>Mtro. Argimiro Campos Córdova</v>
          </cell>
          <cell r="F226" t="str">
            <v>Director General</v>
          </cell>
        </row>
        <row r="227">
          <cell r="A227" t="str">
            <v>191310</v>
          </cell>
          <cell r="B227">
            <v>1</v>
          </cell>
          <cell r="C227">
            <v>91310</v>
          </cell>
          <cell r="D227" t="str">
            <v>Sistema Operador de los Servicios de Agua Potable y Alcantarillado del Municipio de Ixcaquixtla, Puebla</v>
          </cell>
          <cell r="E227" t="str">
            <v>Lic. Luis Alberto Matínez Márquez</v>
          </cell>
          <cell r="F227" t="str">
            <v>Director General</v>
          </cell>
        </row>
        <row r="228">
          <cell r="A228" t="str">
            <v>191401</v>
          </cell>
          <cell r="B228">
            <v>1</v>
          </cell>
          <cell r="C228">
            <v>91401</v>
          </cell>
          <cell r="D228" t="str">
            <v>Organismo Operador de los Servicios de Agua Potable y Alcantarillado del Municipio de Tehuacán, Puebla</v>
          </cell>
          <cell r="E228" t="str">
            <v>Lic. Jaime Enrique Barbosa Puertos</v>
          </cell>
          <cell r="F228" t="str">
            <v>Director General</v>
          </cell>
        </row>
        <row r="229">
          <cell r="A229" t="str">
            <v>191601</v>
          </cell>
          <cell r="B229">
            <v>1</v>
          </cell>
          <cell r="C229">
            <v>91601</v>
          </cell>
          <cell r="D229" t="str">
            <v>Sistema Operador de los Servicios de Agua Potable y Alcantarillado del Municipio de Tepeaca</v>
          </cell>
          <cell r="E229" t="str">
            <v>Mtro. Julián Alfredo Velázquez Romero</v>
          </cell>
          <cell r="F229" t="str">
            <v>Director General</v>
          </cell>
        </row>
        <row r="230">
          <cell r="A230" t="str">
            <v>191701</v>
          </cell>
          <cell r="B230">
            <v>1</v>
          </cell>
          <cell r="C230">
            <v>91701</v>
          </cell>
          <cell r="D230" t="str">
            <v>Sistema Operador de los Servicios de Agua Potable y Alcantarillado del Municipio de Tecamachalco, Puebla</v>
          </cell>
          <cell r="E230" t="str">
            <v>Lic. Elvia Elliany Cruz Baez</v>
          </cell>
          <cell r="F230" t="str">
            <v>Directora General</v>
          </cell>
        </row>
        <row r="231">
          <cell r="A231" t="str">
            <v>191707</v>
          </cell>
          <cell r="B231">
            <v>1</v>
          </cell>
          <cell r="C231">
            <v>91707</v>
          </cell>
          <cell r="D231" t="str">
            <v>Sistema Operador Municipal de los Servicios de Agua Potable y Alcantarillado de San Salvador Huixcolotla, Puebla</v>
          </cell>
          <cell r="E231" t="str">
            <v>Lic. David Tenorio Palacios</v>
          </cell>
          <cell r="F231" t="str">
            <v>Director General</v>
          </cell>
        </row>
        <row r="232">
          <cell r="A232" t="str">
            <v>191801</v>
          </cell>
          <cell r="B232">
            <v>1</v>
          </cell>
          <cell r="C232">
            <v>91801</v>
          </cell>
          <cell r="D232" t="str">
            <v>Sistema Operador de los Servicios de Agua Potable y Alcantarillado del Municipio de Acatzingo de Hidalgo, Puebla</v>
          </cell>
          <cell r="E232" t="str">
            <v>Ing. Ángel Rochin Martínez</v>
          </cell>
          <cell r="F232" t="str">
            <v>Director</v>
          </cell>
        </row>
        <row r="233">
          <cell r="A233" t="str">
            <v>191901</v>
          </cell>
          <cell r="B233">
            <v>1</v>
          </cell>
          <cell r="C233">
            <v>91901</v>
          </cell>
          <cell r="D233" t="str">
            <v>Sistema Operador de los Servicios de Agua Potable y Alcantarillado del Municipio de Chalchicomula de Sesma</v>
          </cell>
          <cell r="E233" t="str">
            <v>Lic. Julio César Carrillo Arriola</v>
          </cell>
          <cell r="F233" t="str">
            <v>Director</v>
          </cell>
        </row>
        <row r="234">
          <cell r="A234" t="str">
            <v>191908</v>
          </cell>
          <cell r="B234">
            <v>1</v>
          </cell>
          <cell r="C234">
            <v>91908</v>
          </cell>
          <cell r="D234" t="str">
            <v>Sistema Operador de los Servicios de Agua Potable y Alcantarillado del Municipio de Guadalupe Victoria, Puebla</v>
          </cell>
          <cell r="E234" t="str">
            <v>Lic. Juan Manuel Rosete Luna</v>
          </cell>
          <cell r="F234" t="str">
            <v>Director General</v>
          </cell>
        </row>
        <row r="235">
          <cell r="A235" t="str">
            <v>191912</v>
          </cell>
          <cell r="B235">
            <v>1</v>
          </cell>
          <cell r="C235">
            <v>91912</v>
          </cell>
          <cell r="D235" t="str">
            <v>Sistema Operador de los Servicios de Agua Potable y Alcantarillado del Municipio de Tlachichuca</v>
          </cell>
          <cell r="E235" t="str">
            <v>Marco Antonio Ladino Florentino</v>
          </cell>
          <cell r="F235" t="str">
            <v>Director</v>
          </cell>
        </row>
        <row r="236">
          <cell r="A236" t="str">
            <v>192001</v>
          </cell>
          <cell r="B236">
            <v>1</v>
          </cell>
          <cell r="C236">
            <v>92001</v>
          </cell>
          <cell r="D236" t="str">
            <v>Sistema Operador de los Servicios de Agua Potable y Alcantarillado del Municipio de Tlatlauquitepec</v>
          </cell>
          <cell r="E236" t="str">
            <v>Lic. Rogelio Pérez Salgado</v>
          </cell>
          <cell r="F236" t="str">
            <v>Director General</v>
          </cell>
        </row>
        <row r="237">
          <cell r="A237" t="str">
            <v>192004</v>
          </cell>
          <cell r="B237">
            <v>1</v>
          </cell>
          <cell r="C237">
            <v>92004</v>
          </cell>
          <cell r="D237" t="str">
            <v>Sistema Operador de los Servicios de Agua Potable y Alcantarillado del Municipio de Libres</v>
          </cell>
          <cell r="E237" t="str">
            <v>Lic. Bonfilio Rojas Bonilla</v>
          </cell>
          <cell r="F237" t="str">
            <v>Director General</v>
          </cell>
        </row>
        <row r="238">
          <cell r="A238" t="str">
            <v>192101</v>
          </cell>
          <cell r="B238">
            <v>1</v>
          </cell>
          <cell r="C238">
            <v>92101</v>
          </cell>
          <cell r="D238" t="str">
            <v>Sistema Operador de los Servicios de Agua Potable y Alcantarillado del Municipio de Teziutlán, Puebla</v>
          </cell>
          <cell r="E238" t="str">
            <v>Ing. José Hugo Marín Torres</v>
          </cell>
          <cell r="F238" t="str">
            <v>Director General</v>
          </cell>
        </row>
        <row r="239">
          <cell r="A239" t="str">
            <v>192201</v>
          </cell>
          <cell r="B239">
            <v>1</v>
          </cell>
          <cell r="C239">
            <v>92201</v>
          </cell>
          <cell r="D239" t="str">
            <v>Sistema Operador de Agua Potable y Alcantarillado del Municipio de Zacapoaxtla</v>
          </cell>
          <cell r="E239" t="str">
            <v>Ing. Víctor Gabriel Carcaño Guerrero</v>
          </cell>
          <cell r="F239" t="str">
            <v>Director General</v>
          </cell>
        </row>
        <row r="240">
          <cell r="A240" t="str">
            <v>192304</v>
          </cell>
          <cell r="B240">
            <v>1</v>
          </cell>
          <cell r="C240">
            <v>92304</v>
          </cell>
          <cell r="D240" t="str">
            <v>Sistema Operador de los Servicios de Agua Potable y Alcantarillado del Municipio de Chignahuapan</v>
          </cell>
          <cell r="E240" t="str">
            <v>Manuel Estrada Flores</v>
          </cell>
          <cell r="F240" t="str">
            <v>Director General</v>
          </cell>
        </row>
        <row r="241">
          <cell r="A241" t="str">
            <v>192401</v>
          </cell>
          <cell r="B241">
            <v>1</v>
          </cell>
          <cell r="C241">
            <v>92401</v>
          </cell>
          <cell r="D241" t="str">
            <v>Sistema Operador de los Servicios de Agua Potable y Alcantarillado del Municipio de Zacatlán</v>
          </cell>
          <cell r="E241" t="str">
            <v>Ing. Gabriel Trejo Reyes</v>
          </cell>
          <cell r="F241" t="str">
            <v>Director General</v>
          </cell>
        </row>
        <row r="242">
          <cell r="A242" t="str">
            <v>192501</v>
          </cell>
          <cell r="B242">
            <v>1</v>
          </cell>
          <cell r="C242">
            <v>92501</v>
          </cell>
          <cell r="D242" t="str">
            <v>Empresa de Servicios de Agua Potable y Alcantarillado de Huauchinango, Puebla</v>
          </cell>
          <cell r="E242" t="str">
            <v>Ing. Alejandro Castilla Zenteno</v>
          </cell>
          <cell r="F242" t="str">
            <v>Gerente General</v>
          </cell>
        </row>
        <row r="243">
          <cell r="A243" t="str">
            <v>192601</v>
          </cell>
          <cell r="B243">
            <v>1</v>
          </cell>
          <cell r="C243">
            <v>92601</v>
          </cell>
          <cell r="D243" t="str">
            <v>Sistema Operador de los Servicios de Agua Potable y Alcantarillado del Municipio de Xicotepec de Juárez, Pue.</v>
          </cell>
          <cell r="E243" t="str">
            <v>Ing. Noé Salvador Álvarez Lechuga</v>
          </cell>
          <cell r="F243" t="str">
            <v>Director General</v>
          </cell>
        </row>
        <row r="244">
          <cell r="A244" t="str">
            <v>29001</v>
          </cell>
          <cell r="B244">
            <v>2</v>
          </cell>
          <cell r="C244">
            <v>9001</v>
          </cell>
          <cell r="D244" t="str">
            <v>Organismo Operador del Servicio de Limpia del Municipio de Puebla</v>
          </cell>
          <cell r="E244" t="str">
            <v>Mtro. Salvador Martínez Rosales</v>
          </cell>
          <cell r="F244" t="str">
            <v>Coordinador General</v>
          </cell>
        </row>
        <row r="245">
          <cell r="A245" t="str">
            <v>29002</v>
          </cell>
          <cell r="B245">
            <v>2</v>
          </cell>
          <cell r="C245">
            <v>9002</v>
          </cell>
          <cell r="D245" t="str">
            <v>Industrial de Abastos Puebla</v>
          </cell>
          <cell r="E245" t="str">
            <v>Lic. Raúl Corona Flores</v>
          </cell>
          <cell r="F245" t="str">
            <v>Administrador General</v>
          </cell>
        </row>
        <row r="246">
          <cell r="A246" t="str">
            <v>29026</v>
          </cell>
          <cell r="B246">
            <v>2</v>
          </cell>
          <cell r="C246">
            <v>9026</v>
          </cell>
          <cell r="D246" t="str">
            <v>Organismo Operador de Mercados del Municipio de Izúcar de Matamoros, Puebla</v>
          </cell>
          <cell r="E246" t="str">
            <v>Lic. Juan Marcelo Herrera Arzola</v>
          </cell>
          <cell r="F246" t="str">
            <v>Director</v>
          </cell>
        </row>
        <row r="247">
          <cell r="A247" t="str">
            <v>29034</v>
          </cell>
          <cell r="B247">
            <v>2</v>
          </cell>
          <cell r="C247">
            <v>9034</v>
          </cell>
          <cell r="D247" t="str">
            <v>Organismo Operador del Servicio de Limpia de Tehuacán</v>
          </cell>
          <cell r="E247" t="str">
            <v>José Antonio Olaya Hernández</v>
          </cell>
          <cell r="F247" t="str">
            <v>Director General</v>
          </cell>
        </row>
        <row r="248">
          <cell r="A248" t="str">
            <v>29502</v>
          </cell>
          <cell r="B248">
            <v>2</v>
          </cell>
          <cell r="C248">
            <v>9502</v>
          </cell>
          <cell r="D248" t="str">
            <v>Instituto Municipal del Deporte de Puebla</v>
          </cell>
          <cell r="E248" t="str">
            <v>Mtra. Yolatl Dioney Cuanal Cerezo</v>
          </cell>
          <cell r="F248" t="str">
            <v>Directora General</v>
          </cell>
        </row>
        <row r="249">
          <cell r="A249" t="str">
            <v>29503</v>
          </cell>
          <cell r="B249">
            <v>2</v>
          </cell>
          <cell r="C249">
            <v>9503</v>
          </cell>
          <cell r="D249" t="str">
            <v>Rastro Regional Zacatlán-Chignahuapan</v>
          </cell>
          <cell r="E249" t="str">
            <v>Ing. Ramón Eduardo Oropeza Frank</v>
          </cell>
          <cell r="F249" t="str">
            <v>Director General</v>
          </cell>
        </row>
        <row r="250">
          <cell r="A250" t="str">
            <v>29504</v>
          </cell>
          <cell r="B250">
            <v>2</v>
          </cell>
          <cell r="C250">
            <v>9504</v>
          </cell>
          <cell r="D250" t="str">
            <v>Instituto Municipal de Arte y Cultura de Puebla</v>
          </cell>
          <cell r="E250" t="str">
            <v>Mtro. Miguel Ángel Andrade Torres</v>
          </cell>
          <cell r="F250" t="str">
            <v>Director General</v>
          </cell>
        </row>
        <row r="251">
          <cell r="A251" t="str">
            <v>29505</v>
          </cell>
          <cell r="B251">
            <v>2</v>
          </cell>
          <cell r="C251">
            <v>9505</v>
          </cell>
          <cell r="D251" t="str">
            <v>Instituto Municipal de Planeación</v>
          </cell>
          <cell r="E251" t="str">
            <v>Lic. Gerardo Ríos Bermúdez</v>
          </cell>
          <cell r="F251" t="str">
            <v>Coordinador General</v>
          </cell>
        </row>
        <row r="252">
          <cell r="A252" t="str">
            <v>29506</v>
          </cell>
          <cell r="B252">
            <v>2</v>
          </cell>
          <cell r="C252">
            <v>9506</v>
          </cell>
          <cell r="D252" t="str">
            <v>Instituto de la Juventud del Municipio de Puebla</v>
          </cell>
          <cell r="E252" t="str">
            <v>Mtra. María del Sol Cortés Bautista</v>
          </cell>
          <cell r="F252" t="str">
            <v>Directora</v>
          </cell>
        </row>
        <row r="253">
          <cell r="A253" t="str">
            <v>39003</v>
          </cell>
          <cell r="B253">
            <v>3</v>
          </cell>
          <cell r="C253">
            <v>9003</v>
          </cell>
          <cell r="D253" t="str">
            <v>El Colegio de Puebla, A.C.</v>
          </cell>
          <cell r="E253" t="str">
            <v>Lic. Antonio Hernández y Genis</v>
          </cell>
          <cell r="F253" t="str">
            <v>Presidente</v>
          </cell>
        </row>
        <row r="254">
          <cell r="A254" t="str">
            <v>39007</v>
          </cell>
          <cell r="B254">
            <v>3</v>
          </cell>
          <cell r="C254">
            <v>9007</v>
          </cell>
          <cell r="D254" t="str">
            <v>Colegio de Bachilleres del Estado de Puebla</v>
          </cell>
          <cell r="E254" t="str">
            <v>Ing. Santos Alfonso Serrano Méndez</v>
          </cell>
          <cell r="F254" t="str">
            <v>Director General</v>
          </cell>
        </row>
        <row r="255">
          <cell r="A255" t="str">
            <v>39010</v>
          </cell>
          <cell r="B255">
            <v>3</v>
          </cell>
          <cell r="C255">
            <v>9010</v>
          </cell>
          <cell r="D255" t="str">
            <v>Sistema para el Desarrollo Integral de la Familia del Estado de Puebla</v>
          </cell>
          <cell r="E255" t="str">
            <v>Téc. Delfina Leonor Vargas Gallegos</v>
          </cell>
          <cell r="F255" t="str">
            <v>Directora General</v>
          </cell>
        </row>
        <row r="256">
          <cell r="A256" t="str">
            <v>39012</v>
          </cell>
          <cell r="B256">
            <v>3</v>
          </cell>
          <cell r="C256">
            <v>9012</v>
          </cell>
          <cell r="D256" t="str">
            <v>Instituto de Seguridad y Servicios Sociales de los Trabajadores al Servicio de los Poderes del Estado de Puebla</v>
          </cell>
          <cell r="E256" t="str">
            <v>Mtra. Karen Berlanga Valdés</v>
          </cell>
          <cell r="F256" t="str">
            <v>Directora General</v>
          </cell>
        </row>
        <row r="257">
          <cell r="A257" t="str">
            <v>39014</v>
          </cell>
          <cell r="B257">
            <v>3</v>
          </cell>
          <cell r="C257">
            <v>9014</v>
          </cell>
          <cell r="D257" t="str">
            <v>Instituto de Administración Pública del Estado de Puebla, A.C.</v>
          </cell>
          <cell r="E257" t="str">
            <v>Lic. Martha Lorena Herrejón Abud</v>
          </cell>
          <cell r="F257" t="str">
            <v>Vicepresidenta Ejecutiva</v>
          </cell>
        </row>
        <row r="258">
          <cell r="A258" t="str">
            <v>39015</v>
          </cell>
          <cell r="B258">
            <v>3</v>
          </cell>
          <cell r="C258">
            <v>9015</v>
          </cell>
          <cell r="D258" t="str">
            <v>Instituto de Capacitación para el Trabajo del Estado de Puebla</v>
          </cell>
          <cell r="E258" t="str">
            <v>Lic. Guadalupe Noé Torralba Flores</v>
          </cell>
          <cell r="F258" t="str">
            <v>Director General</v>
          </cell>
        </row>
        <row r="259">
          <cell r="A259" t="str">
            <v>39016</v>
          </cell>
          <cell r="B259">
            <v>3</v>
          </cell>
          <cell r="C259">
            <v>9016</v>
          </cell>
          <cell r="D259" t="str">
            <v>Instituto Poblano de las Mujeres</v>
          </cell>
          <cell r="E259" t="str">
            <v>Lic. Patricia Géniz Vieyra</v>
          </cell>
          <cell r="F259" t="str">
            <v>Encargada de Despacho de los Asuntos de la Dirección General</v>
          </cell>
        </row>
        <row r="260">
          <cell r="A260" t="str">
            <v>39020</v>
          </cell>
          <cell r="B260">
            <v>3</v>
          </cell>
          <cell r="C260">
            <v>9020</v>
          </cell>
          <cell r="D260" t="str">
            <v>Instituto Tecnológico Superior de Acatlán de Osorio</v>
          </cell>
          <cell r="E260" t="str">
            <v>Mtro. Irvin Alejandro Córdova Guerrero</v>
          </cell>
          <cell r="F260" t="str">
            <v>Director General</v>
          </cell>
        </row>
        <row r="261">
          <cell r="A261" t="str">
            <v>39022</v>
          </cell>
          <cell r="B261">
            <v>3</v>
          </cell>
          <cell r="C261">
            <v>9022</v>
          </cell>
          <cell r="D261" t="str">
            <v>Instituto Tecnológico Superior de Atlixco</v>
          </cell>
          <cell r="E261" t="str">
            <v>Dr. Leopoldo González Rosas</v>
          </cell>
          <cell r="F261" t="str">
            <v>Director General</v>
          </cell>
        </row>
        <row r="262">
          <cell r="A262" t="str">
            <v>39024</v>
          </cell>
          <cell r="B262">
            <v>3</v>
          </cell>
          <cell r="C262">
            <v>9024</v>
          </cell>
          <cell r="D262" t="str">
            <v>Instituto Tecnológico Superior de la Sierra Norte del Estado de Puebla</v>
          </cell>
          <cell r="E262" t="str">
            <v>Lic. Pablo Alejandro López Pacheco</v>
          </cell>
          <cell r="F262" t="str">
            <v>Director General</v>
          </cell>
        </row>
        <row r="263">
          <cell r="A263" t="str">
            <v>39025</v>
          </cell>
          <cell r="B263">
            <v>3</v>
          </cell>
          <cell r="C263">
            <v>9025</v>
          </cell>
          <cell r="D263" t="str">
            <v>Instituto Tecnológico Superior de Tepexi de Rodríguez</v>
          </cell>
          <cell r="E263" t="str">
            <v>Lic. Hugo Cardoso Hernández</v>
          </cell>
          <cell r="F263" t="str">
            <v>Director General</v>
          </cell>
        </row>
        <row r="264">
          <cell r="A264" t="str">
            <v>39027</v>
          </cell>
          <cell r="B264">
            <v>3</v>
          </cell>
          <cell r="C264">
            <v>9027</v>
          </cell>
          <cell r="D264" t="str">
            <v>Instituto Tecnológico Superior de Teziutlán</v>
          </cell>
          <cell r="E264" t="str">
            <v>Mtra. Arminda Juárez Arroyo</v>
          </cell>
          <cell r="F264" t="str">
            <v>Directora General</v>
          </cell>
        </row>
        <row r="265">
          <cell r="A265" t="str">
            <v>39029</v>
          </cell>
          <cell r="B265">
            <v>3</v>
          </cell>
          <cell r="C265">
            <v>9029</v>
          </cell>
          <cell r="D265" t="str">
            <v>Universidad Tecnológica de Puebla</v>
          </cell>
          <cell r="E265" t="str">
            <v>Mtro. Rodolfo Ramos García</v>
          </cell>
          <cell r="F265" t="str">
            <v>Rector</v>
          </cell>
        </row>
        <row r="266">
          <cell r="A266" t="str">
            <v>39030</v>
          </cell>
          <cell r="B266">
            <v>3</v>
          </cell>
          <cell r="C266">
            <v>9030</v>
          </cell>
          <cell r="D266" t="str">
            <v>Comisión Estatal de Agua y Saneamiento de Puebla</v>
          </cell>
          <cell r="E266" t="str">
            <v>Ing. José Abundio Ricardo Parra Victorino</v>
          </cell>
          <cell r="F266" t="str">
            <v>Director General</v>
          </cell>
        </row>
        <row r="267">
          <cell r="A267" t="str">
            <v>39032</v>
          </cell>
          <cell r="B267">
            <v>3</v>
          </cell>
          <cell r="C267">
            <v>9032</v>
          </cell>
          <cell r="D267" t="str">
            <v>Comisión de Derechos Humanos del Estado de Puebla</v>
          </cell>
          <cell r="E267" t="str">
            <v>Dr. José Félix Cerezo Vélez</v>
          </cell>
          <cell r="F267" t="str">
            <v>Presidente</v>
          </cell>
        </row>
        <row r="268">
          <cell r="A268" t="str">
            <v>39035</v>
          </cell>
          <cell r="B268">
            <v>3</v>
          </cell>
          <cell r="C268">
            <v>9035</v>
          </cell>
          <cell r="D268" t="str">
            <v>Seguro de Vida para los Servidores del Gobierno del Estado de Puebla</v>
          </cell>
          <cell r="E268" t="str">
            <v>Mgda. Marcela Martínez Morales</v>
          </cell>
          <cell r="F268" t="str">
            <v>Expresidenta</v>
          </cell>
        </row>
        <row r="269">
          <cell r="A269" t="str">
            <v>39036</v>
          </cell>
          <cell r="B269">
            <v>3</v>
          </cell>
          <cell r="C269">
            <v>9036</v>
          </cell>
          <cell r="D269" t="str">
            <v>Colegio de Estudios Científicos y Tecnológicos del Estado de Puebla</v>
          </cell>
          <cell r="E269" t="str">
            <v>Lic. Carlos Ignacio Mier Bañuelos</v>
          </cell>
          <cell r="F269" t="str">
            <v>Director General</v>
          </cell>
        </row>
        <row r="270">
          <cell r="A270" t="str">
            <v>39037</v>
          </cell>
          <cell r="B270">
            <v>3</v>
          </cell>
          <cell r="C270">
            <v>9037</v>
          </cell>
          <cell r="D270" t="str">
            <v>Instituto Tecnológico Superior de Zacapoaxtla</v>
          </cell>
          <cell r="E270" t="str">
            <v>Mtro. Gustavo Urbano Juárez</v>
          </cell>
          <cell r="F270" t="str">
            <v>Director General</v>
          </cell>
        </row>
        <row r="271">
          <cell r="A271" t="str">
            <v>39040</v>
          </cell>
          <cell r="B271">
            <v>3</v>
          </cell>
          <cell r="C271">
            <v>9040</v>
          </cell>
          <cell r="D271" t="str">
            <v>Comité Administrador Poblano para la Construcción de Espacios Educativos</v>
          </cell>
          <cell r="E271" t="str">
            <v>Ing. Jesús Encarnación Mejía Luna</v>
          </cell>
          <cell r="F271" t="str">
            <v>Encargado de Despacho de la Dirección General</v>
          </cell>
        </row>
        <row r="272">
          <cell r="A272" t="str">
            <v>39042</v>
          </cell>
          <cell r="B272">
            <v>3</v>
          </cell>
          <cell r="C272">
            <v>9042</v>
          </cell>
          <cell r="D272" t="str">
            <v>Universidad Tecnológica de Huejotzingo</v>
          </cell>
          <cell r="E272" t="str">
            <v>Mtro. Fiacro Luis Torreblanca Coello</v>
          </cell>
          <cell r="F272" t="str">
            <v>Rector</v>
          </cell>
        </row>
        <row r="273">
          <cell r="A273" t="str">
            <v>39043</v>
          </cell>
          <cell r="B273">
            <v>3</v>
          </cell>
          <cell r="C273">
            <v>9043</v>
          </cell>
          <cell r="D273" t="str">
            <v>Universidad Tecnológica de Izúcar de Matamoros</v>
          </cell>
          <cell r="E273" t="str">
            <v>Mtro. Margarito Barboza Carrasco</v>
          </cell>
          <cell r="F273" t="str">
            <v>Rector</v>
          </cell>
        </row>
        <row r="274">
          <cell r="A274" t="str">
            <v>39044</v>
          </cell>
          <cell r="B274">
            <v>3</v>
          </cell>
          <cell r="C274">
            <v>9044</v>
          </cell>
          <cell r="D274" t="str">
            <v>Universidad Tecnológica de Tecamachalco</v>
          </cell>
          <cell r="E274" t="str">
            <v>Lic. Karina Fernández Patricio</v>
          </cell>
          <cell r="F274" t="str">
            <v>Rectora</v>
          </cell>
        </row>
        <row r="275">
          <cell r="A275" t="str">
            <v>39045</v>
          </cell>
          <cell r="B275">
            <v>3</v>
          </cell>
          <cell r="C275">
            <v>9045</v>
          </cell>
          <cell r="D275" t="str">
            <v>Puebla Comunicaciones</v>
          </cell>
          <cell r="E275" t="str">
            <v>Mtra. Verónica Vélez Macuil</v>
          </cell>
          <cell r="F275" t="str">
            <v>Encargada del Despacho de la Dirección General</v>
          </cell>
        </row>
        <row r="276">
          <cell r="A276" t="str">
            <v>39046</v>
          </cell>
          <cell r="B276">
            <v>3</v>
          </cell>
          <cell r="C276">
            <v>9046</v>
          </cell>
          <cell r="D276" t="str">
            <v>Colegio de Educación Profesional Técnica del Estado de Puebla</v>
          </cell>
          <cell r="E276" t="str">
            <v>Lic. Silvia Esther Pérez Ceballos</v>
          </cell>
          <cell r="F276" t="str">
            <v>Directora General</v>
          </cell>
        </row>
        <row r="277">
          <cell r="A277" t="str">
            <v>39047</v>
          </cell>
          <cell r="B277">
            <v>3</v>
          </cell>
          <cell r="C277">
            <v>9047</v>
          </cell>
          <cell r="D277" t="str">
            <v>Instituto Estatal de Educación para Adultos</v>
          </cell>
          <cell r="E277" t="str">
            <v>Lic. Jesús de la Luz Sánchez Cuevas</v>
          </cell>
          <cell r="F277" t="str">
            <v>Director General</v>
          </cell>
        </row>
        <row r="278">
          <cell r="A278" t="str">
            <v>39048</v>
          </cell>
          <cell r="B278">
            <v>3</v>
          </cell>
          <cell r="C278">
            <v>9048</v>
          </cell>
          <cell r="D278" t="str">
            <v>Instituto Tecnológico Superior de Ciudad Serdán</v>
          </cell>
          <cell r="E278" t="str">
            <v>Mtra. María Carina González Vieyra</v>
          </cell>
          <cell r="F278" t="str">
            <v>Directora General</v>
          </cell>
        </row>
        <row r="279">
          <cell r="A279" t="str">
            <v>39049</v>
          </cell>
          <cell r="B279">
            <v>3</v>
          </cell>
          <cell r="C279">
            <v>9049</v>
          </cell>
          <cell r="D279" t="str">
            <v>Benemérita Universidad Autónoma de Puebla</v>
          </cell>
          <cell r="E279" t="str">
            <v>Mtro. José Alfonso Esparza Ortiz</v>
          </cell>
          <cell r="F279" t="str">
            <v>Rector</v>
          </cell>
        </row>
        <row r="280">
          <cell r="A280" t="str">
            <v>39054</v>
          </cell>
          <cell r="B280">
            <v>3</v>
          </cell>
          <cell r="C280">
            <v>9054</v>
          </cell>
          <cell r="D280" t="str">
            <v>Tribunal Electoral del Estado</v>
          </cell>
          <cell r="E280" t="str">
            <v>Lic. Jesús Gerardo Saravia Rivera</v>
          </cell>
          <cell r="F280" t="str">
            <v>Magistrado Presidente</v>
          </cell>
        </row>
        <row r="281">
          <cell r="A281" t="str">
            <v>39056</v>
          </cell>
          <cell r="B281">
            <v>3</v>
          </cell>
          <cell r="C281">
            <v>9056</v>
          </cell>
          <cell r="D281" t="str">
            <v>Fondo para el Fortalecimiento de la Microempresa</v>
          </cell>
          <cell r="E281" t="str">
            <v>Lic. Tomás Morales Garduño</v>
          </cell>
          <cell r="F281" t="str">
            <v>Responsable de los Asuntos del Fideicomiso Público de Administración y Garantía</v>
          </cell>
        </row>
        <row r="282">
          <cell r="A282" t="str">
            <v>39059</v>
          </cell>
          <cell r="B282">
            <v>3</v>
          </cell>
          <cell r="C282">
            <v>9059</v>
          </cell>
          <cell r="D282" t="str">
            <v>Instituto Tecnológico Superior de Huauchinango</v>
          </cell>
          <cell r="E282" t="str">
            <v>Mtro. José Ignacio Solano Rodríguez</v>
          </cell>
          <cell r="F282" t="str">
            <v>Director General</v>
          </cell>
        </row>
        <row r="283">
          <cell r="A283" t="str">
            <v>39060</v>
          </cell>
          <cell r="B283">
            <v>3</v>
          </cell>
          <cell r="C283">
            <v>9060</v>
          </cell>
          <cell r="D283" t="str">
            <v>Instituto Tecnológico Superior de Libres</v>
          </cell>
          <cell r="E283" t="str">
            <v>Lic. Guadalupe Rodríguez Espinoza</v>
          </cell>
          <cell r="F283" t="str">
            <v>Encargado del Despacho de la Dirección General</v>
          </cell>
        </row>
        <row r="284">
          <cell r="A284" t="str">
            <v>39061</v>
          </cell>
          <cell r="B284">
            <v>3</v>
          </cell>
          <cell r="C284">
            <v>9061</v>
          </cell>
          <cell r="D284" t="str">
            <v>Instituto Tecnológico Superior de Tepeaca</v>
          </cell>
          <cell r="E284" t="str">
            <v>Dra. María Luisa Juárez Hernández</v>
          </cell>
          <cell r="F284" t="str">
            <v>Directora General</v>
          </cell>
        </row>
        <row r="285">
          <cell r="A285" t="str">
            <v>39062</v>
          </cell>
          <cell r="B285">
            <v>3</v>
          </cell>
          <cell r="C285">
            <v>9062</v>
          </cell>
          <cell r="D285" t="str">
            <v>Instituto Electoral del Estado</v>
          </cell>
          <cell r="E285" t="str">
            <v>Lic. Miguel Ángel García Onofre</v>
          </cell>
          <cell r="F285" t="str">
            <v>Consejero Presidente</v>
          </cell>
        </row>
        <row r="286">
          <cell r="A286" t="str">
            <v>39063</v>
          </cell>
          <cell r="B286">
            <v>3</v>
          </cell>
          <cell r="C286">
            <v>9063</v>
          </cell>
          <cell r="D286" t="str">
            <v>Carreteras de Cuota Puebla</v>
          </cell>
          <cell r="E286" t="str">
            <v>Dr. Rodolfo Chávez Escudero</v>
          </cell>
          <cell r="F286" t="str">
            <v>Director General</v>
          </cell>
        </row>
        <row r="287">
          <cell r="A287" t="str">
            <v>39073</v>
          </cell>
          <cell r="B287">
            <v>3</v>
          </cell>
          <cell r="C287">
            <v>9073</v>
          </cell>
          <cell r="D287" t="str">
            <v>Patronato del Teatro Principal</v>
          </cell>
          <cell r="E287" t="str">
            <v xml:space="preserve">Lic. Ariel Juventino Azuara Campos </v>
          </cell>
          <cell r="F287" t="str">
            <v>Exencargado del Despacho de los Asuntos Administrativos</v>
          </cell>
        </row>
        <row r="288">
          <cell r="A288" t="str">
            <v>39075</v>
          </cell>
          <cell r="B288">
            <v>3</v>
          </cell>
          <cell r="C288">
            <v>9075</v>
          </cell>
          <cell r="D288" t="str">
            <v>Fideicomiso del Fondo de Seguridad Pública</v>
          </cell>
          <cell r="E288" t="str">
            <v>Mtro. Luis Eduardo Méndez Cacho</v>
          </cell>
          <cell r="F288" t="str">
            <v>Secretario del Comité Técnico</v>
          </cell>
        </row>
        <row r="289">
          <cell r="A289" t="str">
            <v>39076</v>
          </cell>
          <cell r="B289">
            <v>3</v>
          </cell>
          <cell r="C289">
            <v>9076</v>
          </cell>
          <cell r="D289" t="str">
            <v>Universidad Tecnológica de Xicotepec de Juárez</v>
          </cell>
          <cell r="E289" t="str">
            <v>C.P. Gerardo Vargas Ortiz</v>
          </cell>
          <cell r="F289" t="str">
            <v>Rector</v>
          </cell>
        </row>
        <row r="290">
          <cell r="A290" t="str">
            <v>39077</v>
          </cell>
          <cell r="B290">
            <v>3</v>
          </cell>
          <cell r="C290">
            <v>9077</v>
          </cell>
          <cell r="D290" t="str">
            <v>Fideicomiso Público para la Administración de Inmuebles y Ejecución de Obras Públicas en la Reserva Territorial Atlixcáyotl-Quetzalcóatl</v>
          </cell>
          <cell r="E290" t="str">
            <v>Lic. Emilio Barranco Barrientos</v>
          </cell>
          <cell r="F290" t="str">
            <v>Director General</v>
          </cell>
        </row>
        <row r="291">
          <cell r="A291" t="str">
            <v>39082</v>
          </cell>
          <cell r="B291">
            <v>3</v>
          </cell>
          <cell r="C291">
            <v>9082</v>
          </cell>
          <cell r="D291" t="str">
            <v>Corporación Auxiliar de Policía de Protección Ciudadana</v>
          </cell>
          <cell r="E291" t="str">
            <v>Mtro. Miguel Idelfonso Amézaga Ramírez</v>
          </cell>
          <cell r="F291" t="str">
            <v>Director General</v>
          </cell>
        </row>
        <row r="292">
          <cell r="A292" t="str">
            <v>39086</v>
          </cell>
          <cell r="B292">
            <v>3</v>
          </cell>
          <cell r="C292">
            <v>9086</v>
          </cell>
          <cell r="D292" t="str">
            <v>Fideicomiso del Programa de Becas Nacionales para la Educación Superior Manutención</v>
          </cell>
          <cell r="E292" t="str">
            <v>Mtra. América Rosas Tapia</v>
          </cell>
          <cell r="F292" t="str">
            <v>Secretaria Ejecutiva del Comité Técnico</v>
          </cell>
        </row>
        <row r="293">
          <cell r="A293" t="str">
            <v>39087</v>
          </cell>
          <cell r="B293">
            <v>3</v>
          </cell>
          <cell r="C293">
            <v>9087</v>
          </cell>
          <cell r="D293" t="str">
            <v>Universidad Politécnica de Puebla</v>
          </cell>
          <cell r="E293" t="str">
            <v>Mtra. Mayra Angélica Sánchez García</v>
          </cell>
          <cell r="F293" t="str">
            <v>Rectora</v>
          </cell>
        </row>
        <row r="294">
          <cell r="A294" t="str">
            <v>39088</v>
          </cell>
          <cell r="B294">
            <v>3</v>
          </cell>
          <cell r="C294">
            <v>9088</v>
          </cell>
          <cell r="D294" t="str">
            <v>Instituto Tecnológico Superior de San Martín Texmelucan</v>
          </cell>
          <cell r="E294" t="str">
            <v>Mtra. Itzel Rosalía Pimienta Hernández</v>
          </cell>
          <cell r="F294" t="str">
            <v>Directora General</v>
          </cell>
        </row>
        <row r="295">
          <cell r="A295" t="str">
            <v>39090</v>
          </cell>
          <cell r="B295">
            <v>3</v>
          </cell>
          <cell r="C295">
            <v>9090</v>
          </cell>
          <cell r="D295" t="str">
            <v>Fideicomiso Público PEC</v>
          </cell>
          <cell r="E295" t="str">
            <v>Mtra. Alejandra Domínguez Narváez</v>
          </cell>
          <cell r="F295" t="str">
            <v>Secretaria Ejecutiva del Comité Técnico</v>
          </cell>
        </row>
        <row r="296">
          <cell r="A296" t="str">
            <v>39092</v>
          </cell>
          <cell r="B296">
            <v>3</v>
          </cell>
          <cell r="C296">
            <v>9092</v>
          </cell>
          <cell r="D296" t="str">
            <v>Consejo de Ciencia y Tecnología del Estado de Puebla</v>
          </cell>
          <cell r="E296" t="str">
            <v>Mtro. Victoriano Gabriel Covarrubias Salvatori</v>
          </cell>
          <cell r="F296" t="str">
            <v>Director General</v>
          </cell>
        </row>
        <row r="297">
          <cell r="A297" t="str">
            <v>39094</v>
          </cell>
          <cell r="B297">
            <v>3</v>
          </cell>
          <cell r="C297">
            <v>9094</v>
          </cell>
          <cell r="D297" t="str">
            <v>Consejo Estatal de Coordinación del Sistema Nacional de Seguridad Pública</v>
          </cell>
          <cell r="E297" t="str">
            <v>Mtro. Luis Eduardo Méndez Cacho</v>
          </cell>
          <cell r="F297" t="str">
            <v>Secretario Ejecutivo</v>
          </cell>
        </row>
        <row r="298">
          <cell r="A298" t="str">
            <v>39099</v>
          </cell>
          <cell r="B298">
            <v>3</v>
          </cell>
          <cell r="C298">
            <v>9099</v>
          </cell>
          <cell r="D298" t="str">
            <v>Universidad Intercultural del Estado de Puebla</v>
          </cell>
          <cell r="E298" t="str">
            <v>Mtro. Alibert Sánchez Jiménez</v>
          </cell>
          <cell r="F298" t="str">
            <v>Rector</v>
          </cell>
        </row>
        <row r="299">
          <cell r="A299" t="str">
            <v>390104</v>
          </cell>
          <cell r="B299">
            <v>3</v>
          </cell>
          <cell r="C299">
            <v>90104</v>
          </cell>
          <cell r="D299" t="str">
            <v>Universidad Tecnológica de Oriental</v>
          </cell>
          <cell r="E299" t="str">
            <v>Dr. Francisco Valencia Ponce</v>
          </cell>
          <cell r="F299" t="str">
            <v>Rector</v>
          </cell>
        </row>
        <row r="300">
          <cell r="A300" t="str">
            <v>390105</v>
          </cell>
          <cell r="B300">
            <v>3</v>
          </cell>
          <cell r="C300">
            <v>90105</v>
          </cell>
          <cell r="D300" t="str">
            <v>Universidad Interserrana del Estado de Puebla-Ahuacatlán</v>
          </cell>
          <cell r="E300" t="str">
            <v>Dr. César Santiago Tepantlán</v>
          </cell>
          <cell r="F300" t="str">
            <v>Rector</v>
          </cell>
        </row>
        <row r="301">
          <cell r="A301" t="str">
            <v>390106</v>
          </cell>
          <cell r="B301">
            <v>3</v>
          </cell>
          <cell r="C301">
            <v>90106</v>
          </cell>
          <cell r="D301" t="str">
            <v>Universidad Politécnica de Amozoc</v>
          </cell>
          <cell r="E301" t="str">
            <v>Mtro. José Germán Villalba Rojas</v>
          </cell>
          <cell r="F301" t="str">
            <v>Encargado de Despacho de la Rectoría</v>
          </cell>
        </row>
        <row r="302">
          <cell r="A302" t="str">
            <v>390107</v>
          </cell>
          <cell r="B302">
            <v>3</v>
          </cell>
          <cell r="C302">
            <v>90107</v>
          </cell>
          <cell r="D302" t="str">
            <v>Instituto Tecnológico Superior de Venustiano Carranza</v>
          </cell>
          <cell r="E302" t="str">
            <v>Mtro. Marco Antonio Alvarado Fosado</v>
          </cell>
          <cell r="F302" t="str">
            <v>Director General</v>
          </cell>
        </row>
        <row r="303">
          <cell r="A303" t="str">
            <v>390108</v>
          </cell>
          <cell r="B303">
            <v>3</v>
          </cell>
          <cell r="C303">
            <v>90108</v>
          </cell>
          <cell r="D303" t="str">
            <v>Universidad Interserrana del Estado de Puebla - Chilchotla</v>
          </cell>
          <cell r="E303" t="str">
            <v>Lic. Violeta Reyes Blanco</v>
          </cell>
          <cell r="F303" t="str">
            <v>Rectora</v>
          </cell>
        </row>
        <row r="304">
          <cell r="A304" t="str">
            <v>390109</v>
          </cell>
          <cell r="B304">
            <v>3</v>
          </cell>
          <cell r="C304">
            <v>90109</v>
          </cell>
          <cell r="D304" t="str">
            <v>Instituto Tecnológico Superior de la Sierra Negra de Ajalpan</v>
          </cell>
          <cell r="E304" t="str">
            <v>M.V.Z. Augusto Marcos Hernández Merino</v>
          </cell>
          <cell r="F304" t="str">
            <v>Director General</v>
          </cell>
        </row>
        <row r="305">
          <cell r="A305" t="str">
            <v>390110</v>
          </cell>
          <cell r="B305">
            <v>3</v>
          </cell>
          <cell r="C305">
            <v>90110</v>
          </cell>
          <cell r="D305" t="str">
            <v>Universidad Tecnológica de Tehuacán</v>
          </cell>
          <cell r="E305" t="str">
            <v>Dr. Miguel Ángel Celis Flores</v>
          </cell>
          <cell r="F305" t="str">
            <v>Rector</v>
          </cell>
        </row>
        <row r="306">
          <cell r="A306" t="str">
            <v>390113</v>
          </cell>
          <cell r="B306">
            <v>3</v>
          </cell>
          <cell r="C306">
            <v>90113</v>
          </cell>
          <cell r="D306" t="str">
            <v>Instituto Poblano de Asistencia al Migrante</v>
          </cell>
          <cell r="E306" t="str">
            <v>Mtra. María Ixelt Romero Morales</v>
          </cell>
          <cell r="F306" t="str">
            <v>Directora General</v>
          </cell>
        </row>
        <row r="307">
          <cell r="A307" t="str">
            <v>390116</v>
          </cell>
          <cell r="B307">
            <v>3</v>
          </cell>
          <cell r="C307">
            <v>90116</v>
          </cell>
          <cell r="D307" t="str">
            <v>Fideicomiso Público denominado "Banco Estatal de Tierra"</v>
          </cell>
          <cell r="E307" t="str">
            <v>Mtro. Ernesto Vargas Melchor</v>
          </cell>
          <cell r="F307" t="str">
            <v>Director General</v>
          </cell>
        </row>
        <row r="308">
          <cell r="A308" t="str">
            <v>390118</v>
          </cell>
          <cell r="B308">
            <v>3</v>
          </cell>
          <cell r="C308">
            <v>90118</v>
          </cell>
          <cell r="D308" t="str">
            <v>Universidad Politécnica Metropolitana de Puebla</v>
          </cell>
          <cell r="E308" t="str">
            <v>Dr. Mario Antonio Burguete García</v>
          </cell>
          <cell r="F308" t="str">
            <v>Rector</v>
          </cell>
        </row>
        <row r="309">
          <cell r="A309" t="str">
            <v>390121</v>
          </cell>
          <cell r="B309">
            <v>3</v>
          </cell>
          <cell r="C309">
            <v>90121</v>
          </cell>
          <cell r="D309" t="str">
            <v>Convenciones y Parques</v>
          </cell>
          <cell r="E309" t="str">
            <v>Lic. Mauricio Cacho Pérez</v>
          </cell>
          <cell r="F309" t="str">
            <v>Director Ejecutivo</v>
          </cell>
        </row>
        <row r="310">
          <cell r="A310" t="str">
            <v>390123</v>
          </cell>
          <cell r="B310">
            <v>3</v>
          </cell>
          <cell r="C310">
            <v>90123</v>
          </cell>
          <cell r="D310" t="str">
            <v>Instituto de Educación Digital del Estado de Puebla</v>
          </cell>
          <cell r="E310" t="str">
            <v>Ing. Amir Flores Díaz</v>
          </cell>
          <cell r="F310" t="str">
            <v>Director General</v>
          </cell>
        </row>
        <row r="311">
          <cell r="A311" t="str">
            <v>390124</v>
          </cell>
          <cell r="B311">
            <v>3</v>
          </cell>
          <cell r="C311">
            <v>90124</v>
          </cell>
          <cell r="D311" t="str">
            <v>Régimen Estatal de Protección Social en Salud</v>
          </cell>
          <cell r="E311" t="str">
            <v>Lic. Cecilio Pérez Cortés</v>
          </cell>
          <cell r="F311" t="str">
            <v>Encargado de Despacho de la Dirección General</v>
          </cell>
        </row>
        <row r="312">
          <cell r="A312" t="str">
            <v>390125</v>
          </cell>
          <cell r="B312">
            <v>3</v>
          </cell>
          <cell r="C312">
            <v>90125</v>
          </cell>
          <cell r="D312" t="str">
            <v>Comisión Estatal de Vivienda de Puebla</v>
          </cell>
          <cell r="E312" t="str">
            <v>María Soledad Sevilla Zapata</v>
          </cell>
          <cell r="F312" t="str">
            <v>Encargada de Despacho de la Dirección General</v>
          </cell>
        </row>
        <row r="313">
          <cell r="A313" t="str">
            <v>390126</v>
          </cell>
          <cell r="B313">
            <v>3</v>
          </cell>
          <cell r="C313">
            <v>90126</v>
          </cell>
          <cell r="D313" t="str">
            <v>Instituto Tecnológico Superior de Tlatlauquitepec</v>
          </cell>
          <cell r="E313" t="str">
            <v>Dr. Sergio López Moreno</v>
          </cell>
          <cell r="F313" t="str">
            <v>Director General</v>
          </cell>
        </row>
        <row r="314">
          <cell r="A314" t="str">
            <v>390127</v>
          </cell>
          <cell r="B314">
            <v>3</v>
          </cell>
          <cell r="C314">
            <v>90127</v>
          </cell>
          <cell r="D314" t="str">
            <v>Fiscalía General del Estado de Puebla</v>
          </cell>
          <cell r="E314" t="str">
            <v>Dr. Gilberto Higuera Bernal</v>
          </cell>
          <cell r="F314" t="str">
            <v>Encargado del Despacho</v>
          </cell>
        </row>
        <row r="315">
          <cell r="A315" t="str">
            <v>390128</v>
          </cell>
          <cell r="B315">
            <v>3</v>
          </cell>
          <cell r="C315">
            <v>90128</v>
          </cell>
          <cell r="D315" t="str">
            <v>Universidad Tecnológica Bilingüe Internacional y Sustentable de Puebla</v>
          </cell>
          <cell r="E315" t="str">
            <v>Mtra. Erika Torres Sánchez</v>
          </cell>
          <cell r="F315" t="str">
            <v>Encargada de Despacho de los Asuntos de Rectoría</v>
          </cell>
        </row>
        <row r="316">
          <cell r="A316" t="str">
            <v>390129</v>
          </cell>
          <cell r="B316">
            <v>3</v>
          </cell>
          <cell r="C316">
            <v>90129</v>
          </cell>
          <cell r="D316" t="str">
            <v>Instituto de Transparencia, Acceso a la Información Pública y Protección de Datos Personales del Estado de Puebla</v>
          </cell>
          <cell r="E316" t="str">
            <v>Lic. Laura Marcela Carcaño Ruíz</v>
          </cell>
          <cell r="F316" t="str">
            <v>Comisionada Presidenta</v>
          </cell>
        </row>
        <row r="317">
          <cell r="A317" t="str">
            <v>390130</v>
          </cell>
          <cell r="B317">
            <v>3</v>
          </cell>
          <cell r="C317">
            <v>90130</v>
          </cell>
          <cell r="D317" t="str">
            <v>Museos Puebla</v>
          </cell>
          <cell r="E317" t="str">
            <v>Dr. Ernesto Cortés García</v>
          </cell>
          <cell r="F317" t="str">
            <v>Director General</v>
          </cell>
        </row>
        <row r="318">
          <cell r="A318" t="str">
            <v>390131</v>
          </cell>
          <cell r="B318">
            <v>3</v>
          </cell>
          <cell r="C318">
            <v>90131</v>
          </cell>
          <cell r="D318" t="str">
            <v>Coordinación Estatal de Transparencia y Gobierno Abierto</v>
          </cell>
          <cell r="E318" t="str">
            <v>Mtra. Josefina Buxadé Castelán</v>
          </cell>
          <cell r="F318" t="str">
            <v>Titular de la Coordinación Estatal de Transparencia y Gobierno Abierto</v>
          </cell>
        </row>
        <row r="319">
          <cell r="A319" t="str">
            <v>390132</v>
          </cell>
          <cell r="B319">
            <v>3</v>
          </cell>
          <cell r="C319">
            <v>90132</v>
          </cell>
          <cell r="D319" t="str">
            <v>Ciudad Modelo</v>
          </cell>
          <cell r="E319" t="str">
            <v>Mtro. Gabriel Alejandro Martínez Parente Rangel</v>
          </cell>
          <cell r="F319" t="str">
            <v>Director General</v>
          </cell>
        </row>
        <row r="320">
          <cell r="A320" t="str">
            <v>390133</v>
          </cell>
          <cell r="B320">
            <v>3</v>
          </cell>
          <cell r="C320">
            <v>90133</v>
          </cell>
          <cell r="D320" t="str">
            <v>Coordinación General de Comunicación y Agenda Digital</v>
          </cell>
          <cell r="E320" t="str">
            <v>Mtra. Verónica Vélez Macuil</v>
          </cell>
          <cell r="F320" t="str">
            <v>Coordinadora General</v>
          </cell>
        </row>
        <row r="321">
          <cell r="A321" t="str">
            <v>390134</v>
          </cell>
          <cell r="B321">
            <v>3</v>
          </cell>
          <cell r="C321">
            <v>90134</v>
          </cell>
          <cell r="D321" t="str">
            <v>Tribunal de Justicia Administrativa del Estado de Puebla</v>
          </cell>
          <cell r="E321" t="str">
            <v>Mgda. María de Lourdes Dib Y Álvarez</v>
          </cell>
          <cell r="F321" t="str">
            <v>Magistrada Presidenta</v>
          </cell>
        </row>
        <row r="322">
          <cell r="A322" t="str">
            <v>390135</v>
          </cell>
          <cell r="B322">
            <v>3</v>
          </cell>
          <cell r="C322">
            <v>90135</v>
          </cell>
          <cell r="D322" t="str">
            <v>Instituto de Profesionalización del Magisterio Poblano</v>
          </cell>
          <cell r="E322" t="str">
            <v>Mtro. Patricio Morán Márquez</v>
          </cell>
          <cell r="F322" t="str">
            <v>Director General</v>
          </cell>
        </row>
        <row r="323">
          <cell r="A323" t="str">
            <v>390136</v>
          </cell>
          <cell r="B323">
            <v>3</v>
          </cell>
          <cell r="C323">
            <v>90136</v>
          </cell>
          <cell r="D323" t="str">
            <v>Instituto Metropolitano de Planeación del Estado de Puebla</v>
          </cell>
          <cell r="E323" t="str">
            <v>C.P. Raquel Castillo Reyes</v>
          </cell>
          <cell r="F323" t="str">
            <v>Encargada de Despacho</v>
          </cell>
        </row>
        <row r="324">
          <cell r="A324" t="str">
            <v>390137</v>
          </cell>
          <cell r="B324">
            <v>3</v>
          </cell>
          <cell r="C324">
            <v>90137</v>
          </cell>
          <cell r="D324" t="str">
            <v>Secretaría Ejecutiva del Sistema Estatal Anticorrupción</v>
          </cell>
          <cell r="E324" t="str">
            <v>Mtro. Héctor Enrique Reyes Pacheco</v>
          </cell>
          <cell r="F324" t="str">
            <v>Secretario Técnico de la Secretaría Ejecutiva del Sistema Estatal Anticorrupción</v>
          </cell>
        </row>
        <row r="325">
          <cell r="A325" t="str">
            <v>390138</v>
          </cell>
          <cell r="B325">
            <v>3</v>
          </cell>
          <cell r="C325">
            <v>90138</v>
          </cell>
          <cell r="D325" t="str">
            <v>Centro de Conciliación Laboral del Estado de Puebla</v>
          </cell>
          <cell r="E325" t="str">
            <v>Lic. Huberto Roblero Godínez</v>
          </cell>
          <cell r="F325" t="str">
            <v>Director General</v>
          </cell>
        </row>
        <row r="326">
          <cell r="A326" t="str">
            <v>47001</v>
          </cell>
          <cell r="B326">
            <v>4</v>
          </cell>
          <cell r="C326">
            <v>7001</v>
          </cell>
          <cell r="D326" t="str">
            <v>H. Congreso del Estado de Puebla</v>
          </cell>
          <cell r="E326" t="str">
            <v>Dip. Gabriel Juan Manuel Biestro Medinilla</v>
          </cell>
          <cell r="F326" t="str">
            <v>Presidente de la Junta de Gobierno y Coordinación Política</v>
          </cell>
        </row>
        <row r="327">
          <cell r="A327" t="str">
            <v>47002</v>
          </cell>
          <cell r="B327">
            <v>4</v>
          </cell>
          <cell r="C327">
            <v>7002</v>
          </cell>
          <cell r="D327" t="str">
            <v>H. Tribunal Superior de Justicia</v>
          </cell>
          <cell r="E327" t="str">
            <v>Mgdo. Héctor Sánchez Sánchez</v>
          </cell>
          <cell r="F327" t="str">
            <v>Presidente del H. Tribunal Superior de Justicia</v>
          </cell>
        </row>
        <row r="328">
          <cell r="A328" t="str">
            <v>47003</v>
          </cell>
          <cell r="B328">
            <v>4</v>
          </cell>
          <cell r="C328">
            <v>7003</v>
          </cell>
          <cell r="D328" t="str">
            <v>Auditoría Superior del Estado de Puebla</v>
          </cell>
          <cell r="E328" t="str">
            <v>CPC Francisco José Romero Serrano</v>
          </cell>
          <cell r="F328" t="str">
            <v>Auditor Superior</v>
          </cell>
        </row>
        <row r="329">
          <cell r="A329" t="str">
            <v>48009</v>
          </cell>
          <cell r="B329">
            <v>4</v>
          </cell>
          <cell r="C329">
            <v>8009</v>
          </cell>
          <cell r="D329" t="str">
            <v>Secretaría de Salud (Servicios de Salud del Estado de Puebla)</v>
          </cell>
          <cell r="E329" t="str">
            <v>Dr. Jorge Humberto Uribe Téllez</v>
          </cell>
          <cell r="F329" t="str">
            <v>Secretario de Salud y Director General de los Servicios de Salud</v>
          </cell>
        </row>
        <row r="330">
          <cell r="A330" t="str">
            <v>48010</v>
          </cell>
          <cell r="B330">
            <v>4</v>
          </cell>
          <cell r="C330">
            <v>8010</v>
          </cell>
          <cell r="D330" t="str">
            <v>Secretaría de Educación Pública</v>
          </cell>
          <cell r="E330" t="str">
            <v>Dr. Melitón Lozano Pérez</v>
          </cell>
          <cell r="F330" t="str">
            <v>Secretario de Educación Pública</v>
          </cell>
        </row>
        <row r="331">
          <cell r="A331" t="str">
            <v>48022</v>
          </cell>
          <cell r="B331">
            <v>4</v>
          </cell>
          <cell r="C331">
            <v>8022</v>
          </cell>
          <cell r="D331" t="str">
            <v>Secretaría de Infraestructura Movilidad y Transportes</v>
          </cell>
          <cell r="E331" t="str">
            <v>Arq. Diego Corona Cremean</v>
          </cell>
          <cell r="F331" t="str">
            <v>Exsecretario de Infraestructura y Transportes</v>
          </cell>
        </row>
        <row r="332">
          <cell r="A332" t="str">
            <v>48029</v>
          </cell>
          <cell r="B332">
            <v>4</v>
          </cell>
          <cell r="C332">
            <v>8029</v>
          </cell>
          <cell r="D332" t="str">
            <v>Secretaría de Finanzas y Administración</v>
          </cell>
          <cell r="E332" t="str">
            <v>Mtro. Charbel Jorge Estefan Chidiac</v>
          </cell>
          <cell r="F332" t="str">
            <v>Secretario de Finanzas y Administración</v>
          </cell>
        </row>
        <row r="333">
          <cell r="A333" t="str">
            <v>48030</v>
          </cell>
          <cell r="B333">
            <v>4</v>
          </cell>
          <cell r="C333">
            <v>8030</v>
          </cell>
          <cell r="D333" t="str">
            <v>Secretaría de Planeación y Finanzas</v>
          </cell>
          <cell r="E333" t="str">
            <v>Lic. María Teresa Castro Corro</v>
          </cell>
          <cell r="F333" t="str">
            <v>Secretaria de Planeación y Finanzas</v>
          </cell>
        </row>
      </sheetData>
      <sheetData sheetId="12">
        <row r="2">
          <cell r="A2" t="str">
            <v>Municipio</v>
          </cell>
        </row>
        <row r="3">
          <cell r="A3" t="str">
            <v>Soapa</v>
          </cell>
        </row>
        <row r="4">
          <cell r="A4" t="str">
            <v>Paramunicipal</v>
          </cell>
        </row>
        <row r="5">
          <cell r="A5" t="str">
            <v>Paraestatal</v>
          </cell>
        </row>
        <row r="6">
          <cell r="A6" t="str">
            <v>Poderes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rregularidades"/>
      <sheetName val="Seguimiento"/>
      <sheetName val="CatAudExt"/>
      <sheetName val="CatEntes"/>
      <sheetName val="Catalogo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Registro</v>
          </cell>
          <cell r="B1" t="str">
            <v>TipoPersona</v>
          </cell>
          <cell r="C1" t="str">
            <v>RazonSocial</v>
          </cell>
          <cell r="D1" t="str">
            <v>Representante</v>
          </cell>
        </row>
        <row r="2">
          <cell r="A2" t="str">
            <v>ASP-001/19</v>
          </cell>
          <cell r="B2" t="str">
            <v>Fisica</v>
          </cell>
          <cell r="C2" t="str">
            <v>n/a</v>
          </cell>
          <cell r="D2" t="str">
            <v>Rosalía Cerecedo González</v>
          </cell>
        </row>
        <row r="3">
          <cell r="A3" t="str">
            <v>ASP-002/19</v>
          </cell>
          <cell r="B3" t="str">
            <v>Fisica</v>
          </cell>
          <cell r="C3" t="str">
            <v>n/a</v>
          </cell>
          <cell r="D3" t="str">
            <v>José Marcelino Antonio Tecuapetla Montes</v>
          </cell>
        </row>
        <row r="4">
          <cell r="A4" t="str">
            <v>ASP-003/19</v>
          </cell>
          <cell r="B4" t="str">
            <v>Fisica</v>
          </cell>
          <cell r="C4" t="str">
            <v>n/a</v>
          </cell>
          <cell r="D4" t="str">
            <v>Alejandro Javier Martínez Rivas</v>
          </cell>
        </row>
        <row r="5">
          <cell r="A5" t="str">
            <v>ASP-004/19</v>
          </cell>
          <cell r="B5" t="str">
            <v>Fisica</v>
          </cell>
          <cell r="C5" t="str">
            <v>n/a</v>
          </cell>
          <cell r="D5" t="str">
            <v>Lucas Ranulfo Rodríguez Torres</v>
          </cell>
        </row>
        <row r="6">
          <cell r="A6" t="str">
            <v>ASP-005/19</v>
          </cell>
          <cell r="B6" t="str">
            <v>Moral</v>
          </cell>
          <cell r="C6" t="str">
            <v>Juan Bañuelos y Asociados, S.C.</v>
          </cell>
          <cell r="D6" t="str">
            <v>Juan Bañuelos Cosétl</v>
          </cell>
        </row>
        <row r="7">
          <cell r="A7" t="str">
            <v>ASP-006/19</v>
          </cell>
          <cell r="B7" t="str">
            <v>Fisica</v>
          </cell>
          <cell r="C7" t="str">
            <v>n/a</v>
          </cell>
          <cell r="D7" t="str">
            <v>Gustavo Guevara Rosendo</v>
          </cell>
        </row>
        <row r="8">
          <cell r="A8" t="str">
            <v>ASP-008/19</v>
          </cell>
          <cell r="B8" t="str">
            <v>Fisica</v>
          </cell>
          <cell r="C8" t="str">
            <v>n/a</v>
          </cell>
          <cell r="D8" t="str">
            <v>Carlos Javier Tlazalo Salazar</v>
          </cell>
        </row>
        <row r="9">
          <cell r="A9" t="str">
            <v>ASP-009/19</v>
          </cell>
          <cell r="B9" t="str">
            <v>Fisica</v>
          </cell>
          <cell r="C9" t="str">
            <v>n/a</v>
          </cell>
          <cell r="D9" t="str">
            <v>Salvador Sánchez Ruíz</v>
          </cell>
        </row>
        <row r="10">
          <cell r="A10" t="str">
            <v>ASP-011/19</v>
          </cell>
          <cell r="B10" t="str">
            <v>Fisica</v>
          </cell>
          <cell r="C10" t="str">
            <v>n/a</v>
          </cell>
          <cell r="D10" t="str">
            <v>Rodolfo Martínez Carvajal</v>
          </cell>
        </row>
        <row r="11">
          <cell r="A11" t="str">
            <v>ASP-012/19</v>
          </cell>
          <cell r="B11" t="str">
            <v>Fisica</v>
          </cell>
          <cell r="C11" t="str">
            <v>n/a</v>
          </cell>
          <cell r="D11" t="str">
            <v>Leopoldo Sánchez Balbuena</v>
          </cell>
        </row>
        <row r="12">
          <cell r="A12" t="str">
            <v>ASP-013/19</v>
          </cell>
          <cell r="B12" t="str">
            <v>Fisica</v>
          </cell>
          <cell r="C12" t="str">
            <v>n/a</v>
          </cell>
          <cell r="D12" t="str">
            <v>Luis Martín Tenorio Díaz</v>
          </cell>
        </row>
        <row r="13">
          <cell r="A13" t="str">
            <v>ASP-015/19</v>
          </cell>
          <cell r="B13" t="str">
            <v>Fisica</v>
          </cell>
          <cell r="C13" t="str">
            <v>n/a</v>
          </cell>
          <cell r="D13" t="str">
            <v>María Teresa del Rocío García Pérez</v>
          </cell>
        </row>
        <row r="14">
          <cell r="A14" t="str">
            <v>ASP-016/19</v>
          </cell>
          <cell r="B14" t="str">
            <v>Moral</v>
          </cell>
          <cell r="C14" t="str">
            <v>Servicios Integrales en Auditoría y Consultoría, S.C.</v>
          </cell>
          <cell r="D14" t="str">
            <v>Rolando Adalberto Flores López</v>
          </cell>
        </row>
        <row r="15">
          <cell r="A15" t="str">
            <v>ASP-020/19</v>
          </cell>
          <cell r="B15" t="str">
            <v>Fisica</v>
          </cell>
          <cell r="C15" t="str">
            <v>n/a</v>
          </cell>
          <cell r="D15" t="str">
            <v>Francisco Nieto Aguirre</v>
          </cell>
        </row>
        <row r="16">
          <cell r="A16" t="str">
            <v>ASP-021/19</v>
          </cell>
          <cell r="B16" t="str">
            <v>Moral</v>
          </cell>
          <cell r="C16" t="str">
            <v>Vargas Gutiérrez y Asociados, S.C.</v>
          </cell>
          <cell r="D16" t="str">
            <v>Carlos Gabriel Vargas Gutiérrez</v>
          </cell>
        </row>
        <row r="17">
          <cell r="A17" t="str">
            <v>ASP-022/19</v>
          </cell>
          <cell r="B17" t="str">
            <v>Moral</v>
          </cell>
          <cell r="C17" t="str">
            <v>ESPOR Servicios Profesionales, S.C.</v>
          </cell>
          <cell r="D17" t="str">
            <v>Elfega Ortíz García</v>
          </cell>
        </row>
        <row r="18">
          <cell r="A18" t="str">
            <v>ASP-023/19</v>
          </cell>
          <cell r="B18" t="str">
            <v>Moral</v>
          </cell>
          <cell r="C18" t="str">
            <v>Prorefín, S.C.</v>
          </cell>
          <cell r="D18" t="str">
            <v>Jorge Plaza y González</v>
          </cell>
        </row>
        <row r="19">
          <cell r="A19" t="str">
            <v>ASP-026/19</v>
          </cell>
          <cell r="B19" t="str">
            <v>Moral</v>
          </cell>
          <cell r="C19" t="str">
            <v>Nieto Bravo y Asociados, S.C.</v>
          </cell>
          <cell r="D19" t="str">
            <v>David Nieto Martínez</v>
          </cell>
        </row>
        <row r="20">
          <cell r="A20" t="str">
            <v>ASP-027/19</v>
          </cell>
          <cell r="B20" t="str">
            <v>Moral</v>
          </cell>
          <cell r="C20" t="str">
            <v>Bernal Maldonado y Cía. Contadores Públicos, S.C.</v>
          </cell>
          <cell r="D20" t="str">
            <v>Jorge Ángel Maldonado y Jiménez</v>
          </cell>
        </row>
        <row r="21">
          <cell r="A21" t="str">
            <v>ASP-028/19</v>
          </cell>
          <cell r="B21" t="str">
            <v>Moral</v>
          </cell>
          <cell r="C21" t="str">
            <v>Aguilar Solís Profesionales en Servicios de Auditoría y Contabilidad, S.C.</v>
          </cell>
          <cell r="D21" t="str">
            <v>Víctor Hugo Aguilar Hernández</v>
          </cell>
        </row>
        <row r="22">
          <cell r="A22" t="str">
            <v>ASP-029/19</v>
          </cell>
          <cell r="B22" t="str">
            <v>Fisica</v>
          </cell>
          <cell r="C22" t="str">
            <v>n/a</v>
          </cell>
          <cell r="D22" t="str">
            <v>José Hugo Vázquez Azcárate</v>
          </cell>
        </row>
        <row r="23">
          <cell r="A23" t="str">
            <v>ASP-031/19</v>
          </cell>
          <cell r="B23" t="str">
            <v>Moral</v>
          </cell>
          <cell r="C23" t="str">
            <v>Despacho Díaz y Cía., S.A. de C.V.</v>
          </cell>
          <cell r="D23" t="str">
            <v>Sebastián Anastacio Díaz Cervantes</v>
          </cell>
        </row>
        <row r="24">
          <cell r="A24" t="str">
            <v>ASP-033/19</v>
          </cell>
          <cell r="B24" t="str">
            <v>Fisica</v>
          </cell>
          <cell r="C24" t="str">
            <v>n/a</v>
          </cell>
          <cell r="D24" t="str">
            <v>José Fernando Ramírez Rojas</v>
          </cell>
        </row>
        <row r="25">
          <cell r="A25" t="str">
            <v>ASP-035/19</v>
          </cell>
          <cell r="B25" t="str">
            <v>Fisica</v>
          </cell>
          <cell r="C25" t="str">
            <v>n/a</v>
          </cell>
          <cell r="D25" t="str">
            <v>Roberto Ortiz López</v>
          </cell>
        </row>
        <row r="26">
          <cell r="A26" t="str">
            <v>ASP-036/19</v>
          </cell>
          <cell r="B26" t="str">
            <v>Fisica</v>
          </cell>
          <cell r="C26" t="str">
            <v>n/a</v>
          </cell>
          <cell r="D26" t="str">
            <v>Rubén García Fernández</v>
          </cell>
        </row>
        <row r="27">
          <cell r="A27" t="str">
            <v>ASP-038/19</v>
          </cell>
          <cell r="B27" t="str">
            <v>Fisica</v>
          </cell>
          <cell r="C27" t="str">
            <v>n/a</v>
          </cell>
          <cell r="D27" t="str">
            <v>José Carlos Góngora Gutiérrez</v>
          </cell>
        </row>
        <row r="28">
          <cell r="A28" t="str">
            <v>ASP-039/19</v>
          </cell>
          <cell r="B28" t="str">
            <v>Moral</v>
          </cell>
          <cell r="C28" t="str">
            <v>Galaz, Yamazaki, Ruíz Urquiza, S.C.</v>
          </cell>
          <cell r="D28" t="str">
            <v>Juan Carlos Rivera Cuevas y/o Ricardo Adolfo Echegaray Guillaumin</v>
          </cell>
        </row>
        <row r="29">
          <cell r="A29" t="str">
            <v>ASP-040/19</v>
          </cell>
          <cell r="B29" t="str">
            <v>Fisica</v>
          </cell>
          <cell r="C29" t="str">
            <v>n/a</v>
          </cell>
          <cell r="D29" t="str">
            <v>Luis Díaz Mendoza</v>
          </cell>
        </row>
        <row r="30">
          <cell r="A30" t="str">
            <v>ASP-041/19</v>
          </cell>
          <cell r="B30" t="str">
            <v>Fisica</v>
          </cell>
          <cell r="C30" t="str">
            <v>n/a</v>
          </cell>
          <cell r="D30" t="str">
            <v>Lucía Berenice Bravo Alfaro</v>
          </cell>
        </row>
        <row r="31">
          <cell r="A31" t="str">
            <v>ASP-042/19</v>
          </cell>
          <cell r="B31" t="str">
            <v>Moral</v>
          </cell>
          <cell r="C31" t="str">
            <v>JT Contadores Públicos, Asesores y Asociados, S.C.</v>
          </cell>
          <cell r="D31" t="str">
            <v>Francisco Javier Delgado de Alba</v>
          </cell>
        </row>
        <row r="32">
          <cell r="A32" t="str">
            <v>ASP-043/19</v>
          </cell>
          <cell r="B32" t="str">
            <v>Fisica</v>
          </cell>
          <cell r="C32" t="str">
            <v>n/a</v>
          </cell>
          <cell r="D32" t="str">
            <v>José Orea Castro</v>
          </cell>
        </row>
        <row r="33">
          <cell r="A33" t="str">
            <v>ASP-044/19</v>
          </cell>
          <cell r="B33" t="str">
            <v>Moral</v>
          </cell>
          <cell r="C33" t="str">
            <v>Maldonado Santillana y Cía. S.C.</v>
          </cell>
          <cell r="D33" t="str">
            <v>Luís Osmundo Maldonado Ravelo y/o Pablo Benjamín Maldonado Altieri</v>
          </cell>
        </row>
        <row r="34">
          <cell r="A34" t="str">
            <v>ASP-046/19</v>
          </cell>
          <cell r="B34" t="str">
            <v>Moral</v>
          </cell>
          <cell r="C34" t="str">
            <v>HMG Asesoría Contable, Fiscal y Legal, S.C.</v>
          </cell>
          <cell r="D34" t="str">
            <v>Ma. Gema Hernández Reyes</v>
          </cell>
        </row>
        <row r="35">
          <cell r="A35" t="str">
            <v>ASP-048/19</v>
          </cell>
          <cell r="B35" t="str">
            <v>Moral</v>
          </cell>
          <cell r="C35" t="str">
            <v>Lozano García y Compañía Asesores de Empresas, S.C.</v>
          </cell>
          <cell r="D35" t="str">
            <v>Miguel Simón Lozano García</v>
          </cell>
        </row>
        <row r="36">
          <cell r="A36" t="str">
            <v>ASP-054/19</v>
          </cell>
          <cell r="B36" t="str">
            <v>Moral</v>
          </cell>
          <cell r="C36" t="str">
            <v>Zaragoza Rocha y Asociados, S.C.</v>
          </cell>
          <cell r="D36" t="str">
            <v>José Antonio Snell Arguijo</v>
          </cell>
        </row>
        <row r="37">
          <cell r="A37" t="str">
            <v>ASP-055/19</v>
          </cell>
          <cell r="B37" t="str">
            <v>Fisica</v>
          </cell>
          <cell r="C37" t="str">
            <v>n/a</v>
          </cell>
          <cell r="D37" t="str">
            <v>Julio Cid Moreno</v>
          </cell>
        </row>
        <row r="38">
          <cell r="A38" t="str">
            <v>ASP-057/19</v>
          </cell>
          <cell r="B38" t="str">
            <v>Fisica</v>
          </cell>
          <cell r="C38" t="str">
            <v>n/a</v>
          </cell>
          <cell r="D38" t="str">
            <v>René Carlos Alberto Trejo Rosiles</v>
          </cell>
        </row>
        <row r="39">
          <cell r="A39" t="str">
            <v>ASP-058/19</v>
          </cell>
          <cell r="B39" t="str">
            <v>Fisica</v>
          </cell>
          <cell r="C39" t="str">
            <v>n/a</v>
          </cell>
          <cell r="D39" t="str">
            <v>José Luis González Ramírez</v>
          </cell>
        </row>
        <row r="40">
          <cell r="A40" t="str">
            <v>ASP-059/19</v>
          </cell>
          <cell r="B40" t="str">
            <v>Moral</v>
          </cell>
          <cell r="C40" t="str">
            <v>Nabor González y Asociados S.C.</v>
          </cell>
          <cell r="D40" t="str">
            <v>Nabor Eugenio González Gutiérrez</v>
          </cell>
        </row>
        <row r="41">
          <cell r="A41" t="str">
            <v>ASP-060/19</v>
          </cell>
          <cell r="B41" t="str">
            <v>Moral</v>
          </cell>
          <cell r="C41" t="str">
            <v>Auditoría y Servicios Relacionados, S.C.</v>
          </cell>
          <cell r="D41" t="str">
            <v>Martín Santiago Islas Cruz</v>
          </cell>
        </row>
        <row r="42">
          <cell r="A42" t="str">
            <v>ASP-061/19</v>
          </cell>
          <cell r="B42" t="str">
            <v>Moral</v>
          </cell>
          <cell r="C42" t="str">
            <v>Bauza y Asociados, S.C.</v>
          </cell>
          <cell r="D42" t="str">
            <v>Blanca Rosa Guadalupe Bauza Meneses</v>
          </cell>
        </row>
        <row r="43">
          <cell r="A43" t="str">
            <v>ASP-063/19</v>
          </cell>
          <cell r="B43" t="str">
            <v>Moral</v>
          </cell>
          <cell r="C43" t="str">
            <v>Balance Soluciones Contables &amp; Gubernamentales, S.C.</v>
          </cell>
          <cell r="D43" t="str">
            <v>María de los Angeles Zenteno Ventura</v>
          </cell>
        </row>
        <row r="44">
          <cell r="A44" t="str">
            <v>ASP-064/19</v>
          </cell>
          <cell r="B44" t="str">
            <v>Moral</v>
          </cell>
          <cell r="C44" t="str">
            <v>Grupo BRA Hidalgo Asesores Tributarios Contables y de Negocios S.C.</v>
          </cell>
          <cell r="D44" t="str">
            <v>Gilberto Tomás Ricardo Hidalgo Moreno y María Beatriz Hidalgo Álvarez</v>
          </cell>
        </row>
        <row r="45">
          <cell r="A45" t="str">
            <v>ASP-065/19</v>
          </cell>
          <cell r="B45" t="str">
            <v>Moral</v>
          </cell>
          <cell r="C45" t="str">
            <v>Romero Serrano y Asociados, S.C.</v>
          </cell>
          <cell r="D45" t="str">
            <v>Francisco José Romero Serrano</v>
          </cell>
        </row>
        <row r="46">
          <cell r="A46" t="str">
            <v>ASP-066/19</v>
          </cell>
          <cell r="B46" t="str">
            <v>Fisica</v>
          </cell>
          <cell r="C46" t="str">
            <v>n/a</v>
          </cell>
          <cell r="D46" t="str">
            <v>Eric Martínez Payán</v>
          </cell>
        </row>
        <row r="47">
          <cell r="A47" t="str">
            <v>ASP-067/19</v>
          </cell>
          <cell r="B47" t="str">
            <v>Fisica</v>
          </cell>
          <cell r="C47" t="str">
            <v>n/a</v>
          </cell>
          <cell r="D47" t="str">
            <v>Julio César Barbosa Huesca</v>
          </cell>
        </row>
        <row r="48">
          <cell r="A48" t="str">
            <v>ASP-069/19</v>
          </cell>
          <cell r="B48" t="str">
            <v>Moral</v>
          </cell>
          <cell r="C48" t="str">
            <v>Cachón Villaseñor Consultores, S.C.</v>
          </cell>
          <cell r="D48" t="str">
            <v>Alfonso Villaseñor Pineda</v>
          </cell>
        </row>
        <row r="49">
          <cell r="A49" t="str">
            <v>ASP-073/19</v>
          </cell>
          <cell r="B49" t="str">
            <v>Moral</v>
          </cell>
          <cell r="C49" t="str">
            <v>Amaro Reyna y Herrero Consultores, S.C.</v>
          </cell>
          <cell r="D49" t="str">
            <v>Germán Reyna y Herrero</v>
          </cell>
        </row>
        <row r="50">
          <cell r="A50" t="str">
            <v>ASP-076/19</v>
          </cell>
          <cell r="B50" t="str">
            <v>Fisica</v>
          </cell>
          <cell r="C50" t="str">
            <v>n/a</v>
          </cell>
          <cell r="D50" t="str">
            <v>Bibiana González Pérez</v>
          </cell>
        </row>
        <row r="51">
          <cell r="A51" t="str">
            <v>ASP-082/19</v>
          </cell>
          <cell r="B51" t="str">
            <v>Moral</v>
          </cell>
          <cell r="C51" t="str">
            <v>Lara Recoba y Asociados, S.C.</v>
          </cell>
          <cell r="D51" t="str">
            <v>José Porfirio Javier Lara Recoba</v>
          </cell>
        </row>
        <row r="52">
          <cell r="A52" t="str">
            <v>ASP-084/19</v>
          </cell>
          <cell r="B52" t="str">
            <v>Fisica</v>
          </cell>
          <cell r="C52" t="str">
            <v>n/a</v>
          </cell>
          <cell r="D52" t="str">
            <v>Salvador Sánchez Ruanova</v>
          </cell>
        </row>
        <row r="53">
          <cell r="A53" t="str">
            <v>ASP-085/19</v>
          </cell>
          <cell r="B53" t="str">
            <v>Fisica</v>
          </cell>
          <cell r="C53" t="str">
            <v>n/a</v>
          </cell>
          <cell r="D53" t="str">
            <v>Jorge Ramos Santiago</v>
          </cell>
        </row>
        <row r="54">
          <cell r="A54" t="str">
            <v>ASP-089/19</v>
          </cell>
          <cell r="B54" t="str">
            <v>Moral</v>
          </cell>
          <cell r="C54" t="str">
            <v>Mazars Auditores S. de R.L. de C.V.</v>
          </cell>
          <cell r="D54" t="str">
            <v>Gilberto Torija Bretón</v>
          </cell>
        </row>
        <row r="55">
          <cell r="A55" t="str">
            <v>ASP-091/19</v>
          </cell>
          <cell r="B55" t="str">
            <v>Moral</v>
          </cell>
          <cell r="C55" t="str">
            <v>HDC Consultoría y Servicios Integrales, S.C.</v>
          </cell>
          <cell r="D55" t="str">
            <v>Miguel Díaz Cota</v>
          </cell>
        </row>
        <row r="56">
          <cell r="A56" t="str">
            <v>ASP-093/19</v>
          </cell>
          <cell r="B56" t="str">
            <v>Fisica</v>
          </cell>
          <cell r="C56" t="str">
            <v>n/a</v>
          </cell>
          <cell r="D56" t="str">
            <v>Cyntia Hernández Capulín</v>
          </cell>
        </row>
        <row r="57">
          <cell r="A57" t="str">
            <v>ASP-095/19</v>
          </cell>
          <cell r="B57" t="str">
            <v>Fisica</v>
          </cell>
          <cell r="C57" t="str">
            <v>n/a</v>
          </cell>
          <cell r="D57" t="str">
            <v>Félix García Sánchez</v>
          </cell>
        </row>
        <row r="58">
          <cell r="A58" t="str">
            <v>ASP-097/19</v>
          </cell>
          <cell r="B58" t="str">
            <v>Moral</v>
          </cell>
          <cell r="C58" t="str">
            <v>Pricewaterhouse Coopers, S.C.</v>
          </cell>
          <cell r="D58" t="str">
            <v>Andrés García Tenorio y Gerardo Aguilar Cañada</v>
          </cell>
        </row>
        <row r="59">
          <cell r="A59" t="str">
            <v>ASP-098/19</v>
          </cell>
          <cell r="B59" t="str">
            <v>Moral</v>
          </cell>
          <cell r="C59" t="str">
            <v>Zárate García Paz y Asociados, S.A. de C.V.</v>
          </cell>
          <cell r="D59" t="str">
            <v>José Manuel Zárate Paz</v>
          </cell>
        </row>
        <row r="60">
          <cell r="A60" t="str">
            <v>ASP-099/19</v>
          </cell>
          <cell r="B60" t="str">
            <v>Fisica</v>
          </cell>
          <cell r="C60" t="str">
            <v>n/a</v>
          </cell>
          <cell r="D60" t="str">
            <v>Eva Leticia Cortés Rosete</v>
          </cell>
        </row>
        <row r="61">
          <cell r="A61" t="str">
            <v>ASP-100/19</v>
          </cell>
          <cell r="B61" t="str">
            <v>Fisica</v>
          </cell>
          <cell r="C61" t="str">
            <v>n/a</v>
          </cell>
          <cell r="D61" t="str">
            <v>Eloísa Barrios Rodríguez</v>
          </cell>
        </row>
        <row r="62">
          <cell r="A62" t="str">
            <v>ASP-101/19</v>
          </cell>
          <cell r="B62" t="str">
            <v>Moral</v>
          </cell>
          <cell r="C62" t="str">
            <v>Consultores Asociados Angelópolis, S.A. de C.V.</v>
          </cell>
          <cell r="D62" t="str">
            <v>José Braulio Pérez Cuevas</v>
          </cell>
        </row>
        <row r="63">
          <cell r="A63" t="str">
            <v>ASP-102/19</v>
          </cell>
          <cell r="B63" t="str">
            <v>Moral</v>
          </cell>
          <cell r="C63" t="str">
            <v>Resa y Asociados,  S.C.</v>
          </cell>
          <cell r="D63" t="str">
            <v>Jorge Alberto Resa Monroy</v>
          </cell>
        </row>
        <row r="64">
          <cell r="A64" t="str">
            <v>ASP-103/19</v>
          </cell>
          <cell r="B64" t="str">
            <v>Moral</v>
          </cell>
          <cell r="C64" t="str">
            <v>Zárate Scherenberg y Compañía, S.C</v>
          </cell>
          <cell r="D64" t="str">
            <v>Daniel Gerardo de Jesús Zárate Carballido</v>
          </cell>
        </row>
        <row r="65">
          <cell r="A65" t="str">
            <v>ASP-105/19</v>
          </cell>
          <cell r="B65" t="str">
            <v>Moral</v>
          </cell>
          <cell r="C65" t="str">
            <v>Olivier Consultoría Fiscal &amp; Gubernamental, S.C.</v>
          </cell>
          <cell r="D65" t="str">
            <v>José Vicente Pineda Rodríguez</v>
          </cell>
        </row>
        <row r="66">
          <cell r="A66" t="str">
            <v>ASP-106/19</v>
          </cell>
          <cell r="B66" t="str">
            <v>Fisica</v>
          </cell>
          <cell r="C66" t="str">
            <v>n/a</v>
          </cell>
          <cell r="D66" t="str">
            <v>Jorge Aguilar Domínguez</v>
          </cell>
        </row>
        <row r="67">
          <cell r="A67" t="str">
            <v>ASP-109/19</v>
          </cell>
          <cell r="B67" t="str">
            <v>Moral</v>
          </cell>
          <cell r="C67" t="str">
            <v>AUDYC Consultores, S.C.</v>
          </cell>
          <cell r="D67" t="str">
            <v>Constantino Castillo Castillo</v>
          </cell>
        </row>
        <row r="68">
          <cell r="A68" t="str">
            <v>ASP-111/19</v>
          </cell>
          <cell r="B68" t="str">
            <v>Fisica</v>
          </cell>
          <cell r="C68" t="str">
            <v>n/a</v>
          </cell>
          <cell r="D68" t="str">
            <v>Ana Ruth Ramírez Torres</v>
          </cell>
        </row>
        <row r="69">
          <cell r="A69" t="str">
            <v>ASP-114/19</v>
          </cell>
          <cell r="B69" t="str">
            <v>Fisica</v>
          </cell>
          <cell r="C69" t="str">
            <v>n/a</v>
          </cell>
          <cell r="D69" t="str">
            <v>Juan Nerio Muñoz</v>
          </cell>
        </row>
        <row r="70">
          <cell r="A70" t="str">
            <v>ASP-116/19</v>
          </cell>
          <cell r="B70" t="str">
            <v>Fisica</v>
          </cell>
          <cell r="C70" t="str">
            <v>n/a</v>
          </cell>
          <cell r="D70" t="str">
            <v>Manuel Cruz Zepeda</v>
          </cell>
        </row>
        <row r="71">
          <cell r="A71" t="str">
            <v>ASP-118/19</v>
          </cell>
          <cell r="B71" t="str">
            <v>Fisica</v>
          </cell>
          <cell r="C71" t="str">
            <v>n/a</v>
          </cell>
          <cell r="D71" t="str">
            <v>Pablo Moro Álvarez</v>
          </cell>
        </row>
        <row r="72">
          <cell r="A72" t="str">
            <v>ASP-126/19</v>
          </cell>
          <cell r="B72" t="str">
            <v>Fisica</v>
          </cell>
          <cell r="C72" t="str">
            <v>n/a</v>
          </cell>
          <cell r="D72" t="str">
            <v>María de Jesús Rodríguez Campos</v>
          </cell>
        </row>
        <row r="73">
          <cell r="A73" t="str">
            <v>ASP-129/19</v>
          </cell>
          <cell r="B73" t="str">
            <v>Fisica</v>
          </cell>
          <cell r="C73" t="str">
            <v>n/a</v>
          </cell>
          <cell r="D73" t="str">
            <v>Javier Aguilar Pérez</v>
          </cell>
        </row>
        <row r="74">
          <cell r="A74" t="str">
            <v>ASP-130/19</v>
          </cell>
          <cell r="B74" t="str">
            <v>Fisica</v>
          </cell>
          <cell r="C74" t="str">
            <v>n/a</v>
          </cell>
          <cell r="D74" t="str">
            <v>José Carlos Vélez González</v>
          </cell>
        </row>
        <row r="75">
          <cell r="A75" t="str">
            <v>ASP-136/19</v>
          </cell>
          <cell r="B75" t="str">
            <v>Fisica</v>
          </cell>
          <cell r="C75" t="str">
            <v>n/a</v>
          </cell>
          <cell r="D75" t="str">
            <v>César García Martínez</v>
          </cell>
        </row>
        <row r="76">
          <cell r="A76" t="str">
            <v>ASP-137/19</v>
          </cell>
          <cell r="B76" t="str">
            <v>Moral</v>
          </cell>
          <cell r="C76" t="str">
            <v>AYE Corporativo Fiscal, S.C.</v>
          </cell>
          <cell r="D76" t="str">
            <v>Agustín Grijalva Hernández</v>
          </cell>
        </row>
        <row r="77">
          <cell r="A77" t="str">
            <v>ASP-142/19</v>
          </cell>
          <cell r="B77" t="str">
            <v>Moral</v>
          </cell>
          <cell r="C77" t="str">
            <v>A&amp;CEM, S.C.</v>
          </cell>
          <cell r="D77" t="str">
            <v>José Luis Medina Castillo y/o Margarito Gil González Techalotzi</v>
          </cell>
        </row>
        <row r="78">
          <cell r="A78" t="str">
            <v>ASP-143/19</v>
          </cell>
          <cell r="B78" t="str">
            <v>Fisica</v>
          </cell>
          <cell r="C78" t="str">
            <v>n/a</v>
          </cell>
          <cell r="D78" t="str">
            <v>Beatriz Ivonne Amaro Zárate</v>
          </cell>
        </row>
        <row r="79">
          <cell r="A79" t="str">
            <v>ASP-144/19</v>
          </cell>
          <cell r="B79" t="str">
            <v>Moral</v>
          </cell>
          <cell r="C79" t="str">
            <v>DECA NASSER. S.C.</v>
          </cell>
          <cell r="D79" t="str">
            <v>David Estrada Chan</v>
          </cell>
        </row>
        <row r="80">
          <cell r="A80" t="str">
            <v>ASP-145/19</v>
          </cell>
          <cell r="B80" t="str">
            <v>Moral</v>
          </cell>
          <cell r="C80" t="str">
            <v>FATES Consulting, S.C.</v>
          </cell>
          <cell r="D80" t="str">
            <v>Francisco José Olvera Fonseca</v>
          </cell>
        </row>
        <row r="81">
          <cell r="A81" t="str">
            <v>ASP-153/19</v>
          </cell>
          <cell r="B81" t="str">
            <v>Fisica</v>
          </cell>
          <cell r="C81" t="str">
            <v>n/a</v>
          </cell>
          <cell r="D81" t="str">
            <v>Corina Ramírez Rodríguez</v>
          </cell>
        </row>
        <row r="82">
          <cell r="A82" t="str">
            <v>ASP-158/19</v>
          </cell>
          <cell r="B82" t="str">
            <v>Moral</v>
          </cell>
          <cell r="C82" t="str">
            <v>Despacho Integral de Contadores Asociados, S.C.</v>
          </cell>
          <cell r="D82" t="str">
            <v>Adán Espinosa Ugarte</v>
          </cell>
        </row>
        <row r="83">
          <cell r="A83" t="str">
            <v>ASP-159/19</v>
          </cell>
          <cell r="B83" t="str">
            <v>Moral</v>
          </cell>
          <cell r="C83" t="str">
            <v>Especialistas en Valuación ITP, S.C.</v>
          </cell>
          <cell r="D83" t="str">
            <v>Jesús Idelfonso Burgos Bastarrachea</v>
          </cell>
        </row>
        <row r="84">
          <cell r="A84" t="str">
            <v>ASP-162/19</v>
          </cell>
          <cell r="B84" t="str">
            <v>Moral</v>
          </cell>
          <cell r="C84" t="str">
            <v>Centro de Servicios Fiscales y Consultoría Gubernamental, S.A. de C.V.</v>
          </cell>
          <cell r="D84" t="str">
            <v>Juan Manuel Maldonado Calderón</v>
          </cell>
        </row>
        <row r="85">
          <cell r="A85" t="str">
            <v>ASP-164/19</v>
          </cell>
          <cell r="B85" t="str">
            <v>Moral</v>
          </cell>
          <cell r="C85" t="str">
            <v>Consultoría Fiscal Contadores Públicos y Auditores, S.C.</v>
          </cell>
          <cell r="D85" t="str">
            <v>José Cirio Hernández Munguía</v>
          </cell>
        </row>
        <row r="86">
          <cell r="A86" t="str">
            <v>ASP-165/19</v>
          </cell>
          <cell r="B86" t="str">
            <v>Fisica</v>
          </cell>
          <cell r="C86" t="str">
            <v>n/a</v>
          </cell>
          <cell r="D86" t="str">
            <v>José Luis Pérez Nájera</v>
          </cell>
        </row>
        <row r="87">
          <cell r="A87" t="str">
            <v>ASP-166/19</v>
          </cell>
          <cell r="B87" t="str">
            <v>Moral</v>
          </cell>
          <cell r="C87" t="str">
            <v>Corporativo de Asesoría Normativa y Construcciones, S.A. de C.V.</v>
          </cell>
          <cell r="D87" t="str">
            <v>Rafael Meza Baena</v>
          </cell>
        </row>
        <row r="88">
          <cell r="A88" t="str">
            <v>ASP-167/19</v>
          </cell>
          <cell r="B88" t="str">
            <v>Moral</v>
          </cell>
          <cell r="C88" t="str">
            <v>Grupo Consultor SIGE, S.C.</v>
          </cell>
          <cell r="D88" t="str">
            <v>Luz María López Flores</v>
          </cell>
        </row>
        <row r="89">
          <cell r="A89" t="str">
            <v>ASP-168/19</v>
          </cell>
          <cell r="B89" t="str">
            <v>Moral</v>
          </cell>
          <cell r="C89" t="str">
            <v>MV Consejeros, S.A. de C.V.</v>
          </cell>
          <cell r="D89" t="str">
            <v>Saúl Mercado Monrroy</v>
          </cell>
        </row>
        <row r="90">
          <cell r="A90" t="str">
            <v>ASP-169/19</v>
          </cell>
          <cell r="B90" t="str">
            <v>Fisica</v>
          </cell>
          <cell r="C90" t="str">
            <v>n/a</v>
          </cell>
          <cell r="D90" t="str">
            <v>Hugo Jorge Pérez García</v>
          </cell>
        </row>
        <row r="91">
          <cell r="A91" t="str">
            <v>ASP-170/19</v>
          </cell>
          <cell r="B91" t="str">
            <v>Moral</v>
          </cell>
          <cell r="C91" t="str">
            <v>ARH Soluciones de Gobierno, S.C.</v>
          </cell>
          <cell r="D91" t="str">
            <v>Ricardo Martínez Macías</v>
          </cell>
        </row>
        <row r="92">
          <cell r="A92" t="str">
            <v>ASP-171/19</v>
          </cell>
          <cell r="B92" t="str">
            <v>Fisica</v>
          </cell>
          <cell r="C92" t="str">
            <v>n/a</v>
          </cell>
          <cell r="D92" t="str">
            <v>José Gonzalo Escobar Mancilla</v>
          </cell>
        </row>
        <row r="93">
          <cell r="A93" t="str">
            <v>ASP-172/19</v>
          </cell>
          <cell r="B93" t="str">
            <v>Moral</v>
          </cell>
          <cell r="C93" t="str">
            <v>Dinorín Zerón y Cía., S.C.</v>
          </cell>
          <cell r="D93" t="str">
            <v>Juan Francisco Dinorín Zerón</v>
          </cell>
        </row>
        <row r="94">
          <cell r="A94" t="str">
            <v>ASP-173/19</v>
          </cell>
          <cell r="B94" t="str">
            <v>Moral</v>
          </cell>
          <cell r="C94" t="str">
            <v>AJ COORPORATIVO CONSULTORES EMPRESARIALES Y DE GOBIERNO, S.C.</v>
          </cell>
          <cell r="D94" t="str">
            <v>J. Concepción Barragán Larios</v>
          </cell>
        </row>
        <row r="95">
          <cell r="A95" t="str">
            <v>ASP-174/19</v>
          </cell>
          <cell r="B95" t="str">
            <v>Moral</v>
          </cell>
          <cell r="C95" t="str">
            <v>Barreda Vázquez y Asociados, S.C.</v>
          </cell>
          <cell r="D95" t="str">
            <v>Ricardo Barreda Vázquez</v>
          </cell>
        </row>
        <row r="96">
          <cell r="A96" t="str">
            <v>ASP-175/19</v>
          </cell>
          <cell r="B96" t="str">
            <v>Moral</v>
          </cell>
          <cell r="C96" t="str">
            <v>Servicios Profesionales Administrativos y de Calidad, S.C.</v>
          </cell>
          <cell r="D96" t="str">
            <v>Ezequiel Vásquez Ángel</v>
          </cell>
        </row>
        <row r="97">
          <cell r="A97" t="str">
            <v>ASP-176/19</v>
          </cell>
          <cell r="B97" t="str">
            <v>Fisica</v>
          </cell>
          <cell r="C97" t="str">
            <v>n/a</v>
          </cell>
          <cell r="D97" t="str">
            <v>Jacobo Stefanoni Salvador</v>
          </cell>
        </row>
        <row r="98">
          <cell r="A98" t="str">
            <v>ASP-177/19</v>
          </cell>
          <cell r="B98" t="str">
            <v>Moral</v>
          </cell>
          <cell r="C98" t="str">
            <v>Grupo JUS, S.C.</v>
          </cell>
          <cell r="D98" t="str">
            <v>José Francisco Romero Pacheco</v>
          </cell>
        </row>
        <row r="99">
          <cell r="A99" t="str">
            <v>ASP-178/19</v>
          </cell>
          <cell r="B99" t="str">
            <v>Moral</v>
          </cell>
          <cell r="C99" t="str">
            <v>JA Valladares y Asociados, S.C.</v>
          </cell>
          <cell r="D99" t="str">
            <v>Jorge Alberto Valladares Hernández</v>
          </cell>
        </row>
        <row r="100">
          <cell r="A100" t="str">
            <v>ASP-179/19</v>
          </cell>
          <cell r="B100" t="str">
            <v>Moral</v>
          </cell>
          <cell r="C100" t="str">
            <v>Del Barrio y Cía., S.C.</v>
          </cell>
          <cell r="D100" t="str">
            <v>Luis González Ortega</v>
          </cell>
        </row>
        <row r="101">
          <cell r="A101" t="str">
            <v>ASP-180/19</v>
          </cell>
          <cell r="B101" t="str">
            <v>Fisica</v>
          </cell>
          <cell r="C101" t="str">
            <v>n/a</v>
          </cell>
          <cell r="D101" t="str">
            <v>Flavio José Manuel Hernández Gamboa</v>
          </cell>
        </row>
        <row r="102">
          <cell r="A102" t="str">
            <v>ASP-181/19</v>
          </cell>
          <cell r="B102" t="str">
            <v>Fisica</v>
          </cell>
          <cell r="C102" t="str">
            <v>n/a</v>
          </cell>
          <cell r="D102" t="str">
            <v>José Gustavo Martínez Luna</v>
          </cell>
        </row>
        <row r="103">
          <cell r="A103" t="str">
            <v>ASP-182/19</v>
          </cell>
          <cell r="B103" t="str">
            <v>Moral</v>
          </cell>
          <cell r="C103" t="str">
            <v>L &amp; A Corporative Consultans, S.C.</v>
          </cell>
          <cell r="D103" t="str">
            <v>Javier Corona Sierra</v>
          </cell>
        </row>
        <row r="104">
          <cell r="A104" t="str">
            <v>ASP-183/19</v>
          </cell>
          <cell r="B104" t="str">
            <v>Moral</v>
          </cell>
          <cell r="C104" t="str">
            <v>Martínez Rubí Contadores Públicos, S.C.</v>
          </cell>
          <cell r="D104" t="str">
            <v>José de Jesús Arturo Martínez Hernández</v>
          </cell>
        </row>
        <row r="105">
          <cell r="A105" t="str">
            <v>ASP-184/19</v>
          </cell>
          <cell r="B105" t="str">
            <v>Moral</v>
          </cell>
          <cell r="C105" t="str">
            <v>Soluciones Profesionales Modernas, S.C.</v>
          </cell>
          <cell r="D105" t="str">
            <v>Antonio Sánchez López</v>
          </cell>
        </row>
        <row r="106">
          <cell r="A106" t="str">
            <v>ASP-185/19</v>
          </cell>
          <cell r="B106" t="str">
            <v>Fisica</v>
          </cell>
          <cell r="C106" t="str">
            <v>n/a</v>
          </cell>
          <cell r="D106" t="str">
            <v>Fabián Peztaña Notario</v>
          </cell>
        </row>
        <row r="107">
          <cell r="A107" t="str">
            <v>ASP-186/19</v>
          </cell>
          <cell r="B107" t="str">
            <v>Fisica</v>
          </cell>
          <cell r="C107" t="str">
            <v>n/a</v>
          </cell>
          <cell r="D107" t="str">
            <v>José Luis Castolo Cortés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Concepto"/>
      <sheetName val="Cruces"/>
      <sheetName val="CatEdoFin"/>
      <sheetName val="CatEntes"/>
    </sheetNames>
    <sheetDataSet>
      <sheetData sheetId="0" refreshError="1"/>
      <sheetData sheetId="1">
        <row r="5">
          <cell r="A5" t="str">
            <v>ID</v>
          </cell>
          <cell r="B5" t="str">
            <v>Ejercicio</v>
          </cell>
          <cell r="C5" t="str">
            <v>CveEnte</v>
          </cell>
          <cell r="D5" t="str">
            <v>CatRubroId</v>
          </cell>
          <cell r="E5" t="str">
            <v>CatDocumentoId</v>
          </cell>
          <cell r="F5" t="str">
            <v>EdoFin</v>
          </cell>
          <cell r="K5" t="str">
            <v>Concepto</v>
          </cell>
          <cell r="L5" t="str">
            <v>TipoOperacion</v>
          </cell>
          <cell r="P5" t="str">
            <v>ValorComparado1</v>
          </cell>
          <cell r="Q5" t="str">
            <v>ValorComparado2</v>
          </cell>
          <cell r="R5" t="str">
            <v>ValorComparado3</v>
          </cell>
          <cell r="S5" t="str">
            <v>Referencia1</v>
          </cell>
          <cell r="T5" t="str">
            <v>Referencia2</v>
          </cell>
          <cell r="U5" t="str">
            <v>Referencia3</v>
          </cell>
          <cell r="V5" t="str">
            <v>Referencia4</v>
          </cell>
          <cell r="W5" t="str">
            <v>Referencia5</v>
          </cell>
          <cell r="X5" t="str">
            <v>Referencia6</v>
          </cell>
        </row>
        <row r="6">
          <cell r="A6" t="str">
            <v>D01-R000</v>
          </cell>
          <cell r="B6">
            <v>2019</v>
          </cell>
          <cell r="C6" t="str">
            <v>190101</v>
          </cell>
          <cell r="D6" t="str">
            <v>R000</v>
          </cell>
          <cell r="E6" t="str">
            <v>D01</v>
          </cell>
          <cell r="F6" t="str">
            <v>Estado de Situación Financiera</v>
          </cell>
          <cell r="K6" t="str">
            <v>CONCEPTO</v>
          </cell>
          <cell r="L6" t="str">
            <v>Referencia</v>
          </cell>
          <cell r="S6">
            <v>2019</v>
          </cell>
          <cell r="T6">
            <v>2018</v>
          </cell>
        </row>
        <row r="7">
          <cell r="A7" t="str">
            <v>D01-R001</v>
          </cell>
          <cell r="B7">
            <v>2019</v>
          </cell>
          <cell r="C7" t="str">
            <v>190101</v>
          </cell>
          <cell r="D7" t="str">
            <v>R001</v>
          </cell>
          <cell r="E7" t="str">
            <v>D01</v>
          </cell>
          <cell r="F7" t="str">
            <v>Estado de Situación Financiera</v>
          </cell>
          <cell r="K7" t="str">
            <v>ACTIVO</v>
          </cell>
          <cell r="L7" t="str">
            <v>Título</v>
          </cell>
        </row>
        <row r="8">
          <cell r="A8" t="str">
            <v>D01-R002</v>
          </cell>
          <cell r="B8">
            <v>2019</v>
          </cell>
          <cell r="C8" t="str">
            <v>190101</v>
          </cell>
          <cell r="D8" t="str">
            <v>R002</v>
          </cell>
          <cell r="E8" t="str">
            <v>D01</v>
          </cell>
          <cell r="F8" t="str">
            <v>Estado de Situación Financiera</v>
          </cell>
          <cell r="K8" t="str">
            <v>Activo Circulante</v>
          </cell>
          <cell r="L8" t="str">
            <v>Subtítulo</v>
          </cell>
        </row>
        <row r="9">
          <cell r="A9" t="str">
            <v>D01-R003</v>
          </cell>
          <cell r="B9">
            <v>2019</v>
          </cell>
          <cell r="C9" t="str">
            <v>190101</v>
          </cell>
          <cell r="D9" t="str">
            <v>R003</v>
          </cell>
          <cell r="E9" t="str">
            <v>D01</v>
          </cell>
          <cell r="F9" t="str">
            <v>Estado de Situación Financiera</v>
          </cell>
          <cell r="K9" t="str">
            <v>Efectivo y equivalentes</v>
          </cell>
          <cell r="L9" t="str">
            <v>Saldo</v>
          </cell>
          <cell r="P9">
            <v>1709703359.8099999</v>
          </cell>
          <cell r="Q9">
            <v>825920840.74000001</v>
          </cell>
          <cell r="S9">
            <v>1709703359.8099999</v>
          </cell>
          <cell r="T9">
            <v>825920840.74000001</v>
          </cell>
        </row>
        <row r="10">
          <cell r="A10" t="str">
            <v>D01-R004</v>
          </cell>
          <cell r="B10">
            <v>2019</v>
          </cell>
          <cell r="C10" t="str">
            <v>190101</v>
          </cell>
          <cell r="D10" t="str">
            <v>R004</v>
          </cell>
          <cell r="E10" t="str">
            <v>D01</v>
          </cell>
          <cell r="F10" t="str">
            <v>Estado de Situación Financiera</v>
          </cell>
          <cell r="K10" t="str">
            <v xml:space="preserve">Derechos a Recibir Efectivo o Equivalentes_x000D_
</v>
          </cell>
          <cell r="L10" t="str">
            <v>Saldo</v>
          </cell>
          <cell r="P10">
            <v>5844843.7199999997</v>
          </cell>
          <cell r="S10">
            <v>5844843.7199999997</v>
          </cell>
          <cell r="T10">
            <v>9928870.6999999993</v>
          </cell>
        </row>
        <row r="11">
          <cell r="A11" t="str">
            <v>D01-R005</v>
          </cell>
          <cell r="B11">
            <v>2019</v>
          </cell>
          <cell r="C11" t="str">
            <v>190101</v>
          </cell>
          <cell r="D11" t="str">
            <v>R005</v>
          </cell>
          <cell r="E11" t="str">
            <v>D01</v>
          </cell>
          <cell r="F11" t="str">
            <v>Estado de Situación Financiera</v>
          </cell>
          <cell r="K11" t="str">
            <v>Derechos a Recibir Bienes o Servicios</v>
          </cell>
          <cell r="L11" t="str">
            <v>Saldo</v>
          </cell>
          <cell r="P11">
            <v>41204840.82</v>
          </cell>
          <cell r="S11">
            <v>41204840.82</v>
          </cell>
          <cell r="T11">
            <v>10327260.91</v>
          </cell>
        </row>
        <row r="12">
          <cell r="A12" t="str">
            <v>D01-R006</v>
          </cell>
          <cell r="B12">
            <v>2019</v>
          </cell>
          <cell r="C12" t="str">
            <v>190101</v>
          </cell>
          <cell r="D12" t="str">
            <v>R006</v>
          </cell>
          <cell r="E12" t="str">
            <v>D01</v>
          </cell>
          <cell r="F12" t="str">
            <v>Estado de Situación Financiera</v>
          </cell>
          <cell r="K12" t="str">
            <v>Inventarios</v>
          </cell>
          <cell r="L12" t="str">
            <v>Saldo</v>
          </cell>
          <cell r="P12">
            <v>0</v>
          </cell>
        </row>
        <row r="13">
          <cell r="A13" t="str">
            <v>D01-R007</v>
          </cell>
          <cell r="B13">
            <v>2019</v>
          </cell>
          <cell r="C13" t="str">
            <v>190101</v>
          </cell>
          <cell r="D13" t="str">
            <v>R007</v>
          </cell>
          <cell r="E13" t="str">
            <v>D01</v>
          </cell>
          <cell r="F13" t="str">
            <v>Estado de Situación Financiera</v>
          </cell>
          <cell r="K13" t="str">
            <v>Almacenes</v>
          </cell>
          <cell r="L13" t="str">
            <v>Saldo</v>
          </cell>
          <cell r="P13">
            <v>16842198.559999999</v>
          </cell>
          <cell r="S13">
            <v>16842198.559999999</v>
          </cell>
          <cell r="T13">
            <v>1702625.85</v>
          </cell>
        </row>
        <row r="14">
          <cell r="A14" t="str">
            <v>D01-R008</v>
          </cell>
          <cell r="B14">
            <v>2019</v>
          </cell>
          <cell r="C14" t="str">
            <v>190101</v>
          </cell>
          <cell r="D14" t="str">
            <v>R008</v>
          </cell>
          <cell r="E14" t="str">
            <v>D01</v>
          </cell>
          <cell r="F14" t="str">
            <v>Estado de Situación Financiera</v>
          </cell>
          <cell r="K14" t="str">
            <v>Estimación por Pérdida o Deterioro de Activos Circulantes</v>
          </cell>
          <cell r="L14" t="str">
            <v>Saldo</v>
          </cell>
          <cell r="P14">
            <v>0</v>
          </cell>
        </row>
        <row r="15">
          <cell r="A15" t="str">
            <v>D01-R009</v>
          </cell>
          <cell r="B15">
            <v>2019</v>
          </cell>
          <cell r="C15" t="str">
            <v>190101</v>
          </cell>
          <cell r="D15" t="str">
            <v>R009</v>
          </cell>
          <cell r="E15" t="str">
            <v>D01</v>
          </cell>
          <cell r="F15" t="str">
            <v>Estado de Situación Financiera</v>
          </cell>
          <cell r="K15" t="str">
            <v>Otros Activos Circulantes</v>
          </cell>
          <cell r="L15" t="str">
            <v>Saldo</v>
          </cell>
          <cell r="P15">
            <v>25900000</v>
          </cell>
          <cell r="S15">
            <v>25900000</v>
          </cell>
          <cell r="T15">
            <v>25900000</v>
          </cell>
        </row>
        <row r="16">
          <cell r="A16" t="str">
            <v>D01-R010</v>
          </cell>
          <cell r="B16">
            <v>2019</v>
          </cell>
          <cell r="C16" t="str">
            <v>190101</v>
          </cell>
          <cell r="D16" t="str">
            <v>R010</v>
          </cell>
          <cell r="E16" t="str">
            <v>D01</v>
          </cell>
          <cell r="F16" t="str">
            <v>Estado de Situación Financiera</v>
          </cell>
          <cell r="K16" t="str">
            <v>Total de Activos Circulantes</v>
          </cell>
          <cell r="L16" t="str">
            <v>Subtotal</v>
          </cell>
          <cell r="S16">
            <v>1799495242.9099998</v>
          </cell>
          <cell r="T16">
            <v>873779598.20000005</v>
          </cell>
        </row>
        <row r="17">
          <cell r="A17" t="str">
            <v>D01-R011</v>
          </cell>
          <cell r="B17">
            <v>2019</v>
          </cell>
          <cell r="C17" t="str">
            <v>190101</v>
          </cell>
          <cell r="D17" t="str">
            <v>R011</v>
          </cell>
          <cell r="E17" t="str">
            <v>D01</v>
          </cell>
          <cell r="F17" t="str">
            <v>Estado de Situación Financiera</v>
          </cell>
          <cell r="K17" t="str">
            <v>Activo No Circulante</v>
          </cell>
          <cell r="L17" t="str">
            <v>Subtítulo</v>
          </cell>
        </row>
        <row r="18">
          <cell r="A18" t="str">
            <v>D01-R012</v>
          </cell>
          <cell r="B18">
            <v>2019</v>
          </cell>
          <cell r="C18" t="str">
            <v>190101</v>
          </cell>
          <cell r="D18" t="str">
            <v>R012</v>
          </cell>
          <cell r="E18" t="str">
            <v>D01</v>
          </cell>
          <cell r="F18" t="str">
            <v>Estado de Situación Financiera</v>
          </cell>
          <cell r="K18" t="str">
            <v>Inversiones Financieras a Largo Plazo</v>
          </cell>
          <cell r="L18" t="str">
            <v>Saldo</v>
          </cell>
          <cell r="P18">
            <v>5223898.42</v>
          </cell>
          <cell r="S18">
            <v>5223898.42</v>
          </cell>
          <cell r="T18">
            <v>4739313.0999999996</v>
          </cell>
        </row>
        <row r="19">
          <cell r="A19" t="str">
            <v>D01-R013</v>
          </cell>
          <cell r="B19">
            <v>2019</v>
          </cell>
          <cell r="C19" t="str">
            <v>190101</v>
          </cell>
          <cell r="D19" t="str">
            <v>R013</v>
          </cell>
          <cell r="E19" t="str">
            <v>D01</v>
          </cell>
          <cell r="F19" t="str">
            <v>Estado de Situación Financiera</v>
          </cell>
          <cell r="K19" t="str">
            <v>Derechos a Recibir Efectivo o Equivalentes a Largo Plazo</v>
          </cell>
          <cell r="L19" t="str">
            <v>Saldo</v>
          </cell>
          <cell r="P19">
            <v>0</v>
          </cell>
        </row>
        <row r="20">
          <cell r="A20" t="str">
            <v>D01-R014</v>
          </cell>
          <cell r="B20">
            <v>2019</v>
          </cell>
          <cell r="C20" t="str">
            <v>190101</v>
          </cell>
          <cell r="D20" t="str">
            <v>R014</v>
          </cell>
          <cell r="E20" t="str">
            <v>D01</v>
          </cell>
          <cell r="F20" t="str">
            <v>Estado de Situación Financiera</v>
          </cell>
          <cell r="K20" t="str">
            <v>Bienes Inmuebles, Infraestructura y Construcciones en Proceso</v>
          </cell>
          <cell r="L20" t="str">
            <v>Saldo</v>
          </cell>
          <cell r="P20">
            <v>7499921577.2600002</v>
          </cell>
          <cell r="S20">
            <v>7499921577.2600002</v>
          </cell>
          <cell r="T20">
            <v>6815360676.5200005</v>
          </cell>
        </row>
        <row r="21">
          <cell r="A21" t="str">
            <v>D01-R015</v>
          </cell>
          <cell r="B21">
            <v>2019</v>
          </cell>
          <cell r="C21" t="str">
            <v>190101</v>
          </cell>
          <cell r="D21" t="str">
            <v>R015</v>
          </cell>
          <cell r="E21" t="str">
            <v>D01</v>
          </cell>
          <cell r="F21" t="str">
            <v>Estado de Situación Financiera</v>
          </cell>
          <cell r="K21" t="str">
            <v>Bienes Muebles</v>
          </cell>
          <cell r="L21" t="str">
            <v>Saldo</v>
          </cell>
          <cell r="P21">
            <v>1172988889.0599999</v>
          </cell>
          <cell r="S21">
            <v>1172988889.0599999</v>
          </cell>
          <cell r="T21">
            <v>987417374.80999994</v>
          </cell>
        </row>
        <row r="22">
          <cell r="A22" t="str">
            <v>D01-R016</v>
          </cell>
          <cell r="B22">
            <v>2019</v>
          </cell>
          <cell r="C22" t="str">
            <v>190101</v>
          </cell>
          <cell r="D22" t="str">
            <v>R016</v>
          </cell>
          <cell r="E22" t="str">
            <v>D01</v>
          </cell>
          <cell r="F22" t="str">
            <v>Estado de Situación Financiera</v>
          </cell>
          <cell r="K22" t="str">
            <v>Activos Intangibles</v>
          </cell>
          <cell r="L22" t="str">
            <v>Saldo</v>
          </cell>
          <cell r="P22">
            <v>35730021.18</v>
          </cell>
          <cell r="S22">
            <v>35730021.18</v>
          </cell>
          <cell r="T22">
            <v>35005021.18</v>
          </cell>
        </row>
        <row r="23">
          <cell r="A23" t="str">
            <v>D01-R017</v>
          </cell>
          <cell r="B23">
            <v>2019</v>
          </cell>
          <cell r="C23" t="str">
            <v>190101</v>
          </cell>
          <cell r="D23" t="str">
            <v>R017</v>
          </cell>
          <cell r="E23" t="str">
            <v>D01</v>
          </cell>
          <cell r="F23" t="str">
            <v>Estado de Situación Financiera</v>
          </cell>
          <cell r="K23" t="str">
            <v>Depreciación, Deterioro y Amortización Acumulada de Bienes</v>
          </cell>
          <cell r="L23" t="str">
            <v>Saldo</v>
          </cell>
          <cell r="P23">
            <v>-379315790.19</v>
          </cell>
          <cell r="S23">
            <v>-379315790.19</v>
          </cell>
          <cell r="T23">
            <v>-253179414.56</v>
          </cell>
        </row>
        <row r="24">
          <cell r="A24" t="str">
            <v>D01-R018</v>
          </cell>
          <cell r="B24">
            <v>2019</v>
          </cell>
          <cell r="C24" t="str">
            <v>190101</v>
          </cell>
          <cell r="D24" t="str">
            <v>R018</v>
          </cell>
          <cell r="E24" t="str">
            <v>D01</v>
          </cell>
          <cell r="F24" t="str">
            <v>Estado de Situación Financiera</v>
          </cell>
          <cell r="K24" t="str">
            <v>Activos Diferidos</v>
          </cell>
          <cell r="L24" t="str">
            <v>Saldo</v>
          </cell>
          <cell r="P24">
            <v>0</v>
          </cell>
        </row>
        <row r="25">
          <cell r="A25" t="str">
            <v>D01-R019</v>
          </cell>
          <cell r="B25">
            <v>2019</v>
          </cell>
          <cell r="C25" t="str">
            <v>190101</v>
          </cell>
          <cell r="D25" t="str">
            <v>R019</v>
          </cell>
          <cell r="E25" t="str">
            <v>D01</v>
          </cell>
          <cell r="F25" t="str">
            <v>Estado de Situación Financiera</v>
          </cell>
          <cell r="K25" t="str">
            <v>Estimación por Pérdida o Deterioro de Activos no Circulantes</v>
          </cell>
          <cell r="L25" t="str">
            <v>Saldo</v>
          </cell>
          <cell r="P25">
            <v>0</v>
          </cell>
        </row>
        <row r="26">
          <cell r="A26" t="str">
            <v>D01-R020</v>
          </cell>
          <cell r="B26">
            <v>2019</v>
          </cell>
          <cell r="C26" t="str">
            <v>190101</v>
          </cell>
          <cell r="D26" t="str">
            <v>R020</v>
          </cell>
          <cell r="E26" t="str">
            <v>D01</v>
          </cell>
          <cell r="F26" t="str">
            <v>Estado de Situación Financiera</v>
          </cell>
          <cell r="K26" t="str">
            <v>Otros Activos No Ciculantes</v>
          </cell>
          <cell r="L26" t="str">
            <v>Saldo</v>
          </cell>
          <cell r="P26">
            <v>0</v>
          </cell>
        </row>
        <row r="27">
          <cell r="A27" t="str">
            <v>D01-R021</v>
          </cell>
          <cell r="B27">
            <v>2019</v>
          </cell>
          <cell r="C27" t="str">
            <v>190101</v>
          </cell>
          <cell r="D27" t="str">
            <v>R021</v>
          </cell>
          <cell r="E27" t="str">
            <v>D01</v>
          </cell>
          <cell r="F27" t="str">
            <v>Estado de Situación Financiera</v>
          </cell>
          <cell r="K27" t="str">
            <v>Total de Activos No Circulantes</v>
          </cell>
          <cell r="L27" t="str">
            <v>Subtotal</v>
          </cell>
          <cell r="S27">
            <v>8334548595.7300005</v>
          </cell>
          <cell r="T27">
            <v>7589342971.0500002</v>
          </cell>
        </row>
        <row r="28">
          <cell r="A28" t="str">
            <v>D01-R022</v>
          </cell>
          <cell r="B28">
            <v>2019</v>
          </cell>
          <cell r="C28" t="str">
            <v>190101</v>
          </cell>
          <cell r="D28" t="str">
            <v>R022</v>
          </cell>
          <cell r="E28" t="str">
            <v>D01</v>
          </cell>
          <cell r="F28" t="str">
            <v>Estado de Situación Financiera</v>
          </cell>
          <cell r="K28" t="str">
            <v>Total del Activo</v>
          </cell>
          <cell r="L28" t="str">
            <v>Total</v>
          </cell>
          <cell r="P28">
            <v>10134043838.639999</v>
          </cell>
          <cell r="S28">
            <v>10134043838.639999</v>
          </cell>
          <cell r="T28">
            <v>8463122569.25</v>
          </cell>
        </row>
        <row r="29">
          <cell r="A29" t="str">
            <v>D01-R023</v>
          </cell>
          <cell r="B29">
            <v>2019</v>
          </cell>
          <cell r="C29" t="str">
            <v>190101</v>
          </cell>
          <cell r="D29" t="str">
            <v>R023</v>
          </cell>
          <cell r="E29" t="str">
            <v>D01</v>
          </cell>
          <cell r="F29" t="str">
            <v>Estado de Situación Financiera</v>
          </cell>
          <cell r="K29" t="str">
            <v>PASIVO</v>
          </cell>
          <cell r="L29" t="str">
            <v>Título</v>
          </cell>
        </row>
        <row r="30">
          <cell r="A30" t="str">
            <v>D01-R024</v>
          </cell>
          <cell r="B30">
            <v>2019</v>
          </cell>
          <cell r="C30" t="str">
            <v>190101</v>
          </cell>
          <cell r="D30" t="str">
            <v>R024</v>
          </cell>
          <cell r="E30" t="str">
            <v>D01</v>
          </cell>
          <cell r="F30" t="str">
            <v>Estado de Situación Financiera</v>
          </cell>
          <cell r="K30" t="str">
            <v>Pasivo Circulante</v>
          </cell>
          <cell r="L30" t="str">
            <v>Subtítulo</v>
          </cell>
        </row>
        <row r="31">
          <cell r="A31" t="str">
            <v>D01-R025</v>
          </cell>
          <cell r="B31">
            <v>2019</v>
          </cell>
          <cell r="C31" t="str">
            <v>190101</v>
          </cell>
          <cell r="D31" t="str">
            <v>R025</v>
          </cell>
          <cell r="E31" t="str">
            <v>D01</v>
          </cell>
          <cell r="F31" t="str">
            <v>Estado de Situación Financiera</v>
          </cell>
          <cell r="K31" t="str">
            <v>Cuentas por Pagar a Corto Plazo</v>
          </cell>
          <cell r="L31" t="str">
            <v>Saldo</v>
          </cell>
          <cell r="S31">
            <v>132172811.47</v>
          </cell>
          <cell r="T31">
            <v>112272162.53</v>
          </cell>
        </row>
        <row r="32">
          <cell r="A32" t="str">
            <v>D01-R026</v>
          </cell>
          <cell r="B32">
            <v>2019</v>
          </cell>
          <cell r="C32" t="str">
            <v>190101</v>
          </cell>
          <cell r="D32" t="str">
            <v>R026</v>
          </cell>
          <cell r="E32" t="str">
            <v>D01</v>
          </cell>
          <cell r="F32" t="str">
            <v>Estado de Situación Financiera</v>
          </cell>
          <cell r="K32" t="str">
            <v>Documentos por Pagar a Corto Plazo</v>
          </cell>
          <cell r="L32" t="str">
            <v>Saldo</v>
          </cell>
        </row>
        <row r="33">
          <cell r="A33" t="str">
            <v>D01-R027</v>
          </cell>
          <cell r="B33">
            <v>2019</v>
          </cell>
          <cell r="C33" t="str">
            <v>190101</v>
          </cell>
          <cell r="D33" t="str">
            <v>R027</v>
          </cell>
          <cell r="E33" t="str">
            <v>D01</v>
          </cell>
          <cell r="F33" t="str">
            <v>Estado de Situación Financiera</v>
          </cell>
          <cell r="K33" t="str">
            <v>Porción a Corto Plazo de la Deuda Pública a Largo Plazo</v>
          </cell>
          <cell r="L33" t="str">
            <v>Saldo</v>
          </cell>
        </row>
        <row r="34">
          <cell r="A34" t="str">
            <v>D01-R028</v>
          </cell>
          <cell r="B34">
            <v>2019</v>
          </cell>
          <cell r="C34" t="str">
            <v>190101</v>
          </cell>
          <cell r="D34" t="str">
            <v>R028</v>
          </cell>
          <cell r="E34" t="str">
            <v>D01</v>
          </cell>
          <cell r="F34" t="str">
            <v>Estado de Situación Financiera</v>
          </cell>
          <cell r="K34" t="str">
            <v>Títulos y Valores a Corto Plazo</v>
          </cell>
          <cell r="L34" t="str">
            <v>Saldo</v>
          </cell>
        </row>
        <row r="35">
          <cell r="A35" t="str">
            <v>D01-R029</v>
          </cell>
          <cell r="B35">
            <v>2019</v>
          </cell>
          <cell r="C35" t="str">
            <v>190101</v>
          </cell>
          <cell r="D35" t="str">
            <v>R029</v>
          </cell>
          <cell r="E35" t="str">
            <v>D01</v>
          </cell>
          <cell r="F35" t="str">
            <v>Estado de Situación Financiera</v>
          </cell>
          <cell r="K35" t="str">
            <v>Pasivos Diferidos a Corto Plazo</v>
          </cell>
          <cell r="L35" t="str">
            <v>Saldo</v>
          </cell>
        </row>
        <row r="36">
          <cell r="A36" t="str">
            <v>D01-R030</v>
          </cell>
          <cell r="B36">
            <v>2019</v>
          </cell>
          <cell r="C36" t="str">
            <v>190101</v>
          </cell>
          <cell r="D36" t="str">
            <v>R030</v>
          </cell>
          <cell r="E36" t="str">
            <v>D01</v>
          </cell>
          <cell r="F36" t="str">
            <v>Estado de Situación Financiera</v>
          </cell>
          <cell r="K36" t="str">
            <v>Fondos y Bienes de Terceros en Garantía y/o Administración a Corto Plazo</v>
          </cell>
          <cell r="L36" t="str">
            <v>Saldo</v>
          </cell>
          <cell r="T36">
            <v>6281397.4500000002</v>
          </cell>
        </row>
        <row r="37">
          <cell r="A37" t="str">
            <v>D01-R031</v>
          </cell>
          <cell r="B37">
            <v>2019</v>
          </cell>
          <cell r="C37" t="str">
            <v>190101</v>
          </cell>
          <cell r="D37" t="str">
            <v>R031</v>
          </cell>
          <cell r="E37" t="str">
            <v>D01</v>
          </cell>
          <cell r="F37" t="str">
            <v>Estado de Situación Financiera</v>
          </cell>
          <cell r="K37" t="str">
            <v>Provisiones a Corto Plazo</v>
          </cell>
          <cell r="L37" t="str">
            <v>Saldo</v>
          </cell>
        </row>
        <row r="38">
          <cell r="A38" t="str">
            <v>D01-R032</v>
          </cell>
          <cell r="B38">
            <v>2019</v>
          </cell>
          <cell r="C38" t="str">
            <v>190101</v>
          </cell>
          <cell r="D38" t="str">
            <v>R032</v>
          </cell>
          <cell r="E38" t="str">
            <v>D01</v>
          </cell>
          <cell r="F38" t="str">
            <v>Estado de Situación Financiera</v>
          </cell>
          <cell r="K38" t="str">
            <v>Otros Pasivos a Corto Plazo</v>
          </cell>
          <cell r="L38" t="str">
            <v>Saldo</v>
          </cell>
          <cell r="S38">
            <v>608939.35</v>
          </cell>
          <cell r="T38">
            <v>626693.64</v>
          </cell>
        </row>
        <row r="39">
          <cell r="A39" t="str">
            <v>D01-R033</v>
          </cell>
          <cell r="B39">
            <v>2019</v>
          </cell>
          <cell r="C39" t="str">
            <v>190101</v>
          </cell>
          <cell r="D39" t="str">
            <v>R033</v>
          </cell>
          <cell r="E39" t="str">
            <v>D01</v>
          </cell>
          <cell r="F39" t="str">
            <v>Estado de Situación Financiera</v>
          </cell>
          <cell r="K39" t="str">
            <v>Total de Pasivos Circulantes</v>
          </cell>
          <cell r="L39" t="str">
            <v>Subtotal</v>
          </cell>
          <cell r="S39">
            <v>132781750.81999999</v>
          </cell>
          <cell r="T39">
            <v>119180253.62</v>
          </cell>
        </row>
        <row r="40">
          <cell r="A40" t="str">
            <v>D01-R034</v>
          </cell>
          <cell r="B40">
            <v>2019</v>
          </cell>
          <cell r="C40" t="str">
            <v>190101</v>
          </cell>
          <cell r="D40" t="str">
            <v>R034</v>
          </cell>
          <cell r="E40" t="str">
            <v>D01</v>
          </cell>
          <cell r="F40" t="str">
            <v>Estado de Situación Financiera</v>
          </cell>
          <cell r="K40" t="str">
            <v>Pasivo No Circulante</v>
          </cell>
          <cell r="L40" t="str">
            <v>Título</v>
          </cell>
        </row>
        <row r="41">
          <cell r="A41" t="str">
            <v>D01-R035</v>
          </cell>
          <cell r="B41">
            <v>2019</v>
          </cell>
          <cell r="C41" t="str">
            <v>190101</v>
          </cell>
          <cell r="D41" t="str">
            <v>R035</v>
          </cell>
          <cell r="E41" t="str">
            <v>D01</v>
          </cell>
          <cell r="F41" t="str">
            <v>Estado de Situación Financiera</v>
          </cell>
          <cell r="K41" t="str">
            <v>Cuentas por Pagar a Largo Plazo</v>
          </cell>
          <cell r="L41" t="str">
            <v>Saldo</v>
          </cell>
          <cell r="S41">
            <v>26792557.82</v>
          </cell>
          <cell r="T41">
            <v>26792557.82</v>
          </cell>
        </row>
        <row r="42">
          <cell r="A42" t="str">
            <v>D01-R036</v>
          </cell>
          <cell r="B42">
            <v>2019</v>
          </cell>
          <cell r="C42" t="str">
            <v>190101</v>
          </cell>
          <cell r="D42" t="str">
            <v>R036</v>
          </cell>
          <cell r="E42" t="str">
            <v>D01</v>
          </cell>
          <cell r="F42" t="str">
            <v>Estado de Situación Financiera</v>
          </cell>
          <cell r="K42" t="str">
            <v>Documentos por Pagar a Largo Plazo</v>
          </cell>
          <cell r="L42" t="str">
            <v>Saldo</v>
          </cell>
        </row>
        <row r="43">
          <cell r="A43" t="str">
            <v>D01-R037</v>
          </cell>
          <cell r="B43">
            <v>2019</v>
          </cell>
          <cell r="C43" t="str">
            <v>190101</v>
          </cell>
          <cell r="D43" t="str">
            <v>R037</v>
          </cell>
          <cell r="E43" t="str">
            <v>D01</v>
          </cell>
          <cell r="F43" t="str">
            <v>Estado de Situación Financiera</v>
          </cell>
          <cell r="K43" t="str">
            <v>Deuda Pública a Largo Plazo</v>
          </cell>
          <cell r="L43" t="str">
            <v>Saldo</v>
          </cell>
          <cell r="S43">
            <v>125750364.56</v>
          </cell>
          <cell r="T43">
            <v>218966617.68000001</v>
          </cell>
        </row>
        <row r="44">
          <cell r="A44" t="str">
            <v>D01-R038</v>
          </cell>
          <cell r="B44">
            <v>2019</v>
          </cell>
          <cell r="C44" t="str">
            <v>190101</v>
          </cell>
          <cell r="D44" t="str">
            <v>R038</v>
          </cell>
          <cell r="E44" t="str">
            <v>D01</v>
          </cell>
          <cell r="F44" t="str">
            <v>Estado de Situación Financiera</v>
          </cell>
          <cell r="K44" t="str">
            <v>Pasivos Diferidos a Largo Plazo</v>
          </cell>
          <cell r="L44" t="str">
            <v>Saldo</v>
          </cell>
        </row>
        <row r="45">
          <cell r="A45" t="str">
            <v>D01-R039</v>
          </cell>
          <cell r="B45">
            <v>2019</v>
          </cell>
          <cell r="C45" t="str">
            <v>190101</v>
          </cell>
          <cell r="D45" t="str">
            <v>R039</v>
          </cell>
          <cell r="E45" t="str">
            <v>D01</v>
          </cell>
          <cell r="F45" t="str">
            <v>Estado de Situación Financiera</v>
          </cell>
          <cell r="K45" t="str">
            <v>Fondos y Bienes de Terceros en Garantía y/o en Administración a Largo Plazo</v>
          </cell>
          <cell r="L45" t="str">
            <v>Saldo</v>
          </cell>
        </row>
        <row r="46">
          <cell r="A46" t="str">
            <v>D01-R040</v>
          </cell>
          <cell r="B46">
            <v>2019</v>
          </cell>
          <cell r="C46" t="str">
            <v>190101</v>
          </cell>
          <cell r="D46" t="str">
            <v>R040</v>
          </cell>
          <cell r="E46" t="str">
            <v>D01</v>
          </cell>
          <cell r="F46" t="str">
            <v>Estado de Situación Financiera</v>
          </cell>
          <cell r="K46" t="str">
            <v>Provisiones a Largo Plazo</v>
          </cell>
          <cell r="L46" t="str">
            <v>Saldo</v>
          </cell>
        </row>
        <row r="47">
          <cell r="A47" t="str">
            <v>D01-R041</v>
          </cell>
          <cell r="B47">
            <v>2019</v>
          </cell>
          <cell r="C47" t="str">
            <v>190101</v>
          </cell>
          <cell r="D47" t="str">
            <v>R041</v>
          </cell>
          <cell r="E47" t="str">
            <v>D01</v>
          </cell>
          <cell r="F47" t="str">
            <v>Estado de Situación Financiera</v>
          </cell>
          <cell r="K47" t="str">
            <v>Total de Pasivos No Circulantes</v>
          </cell>
          <cell r="L47" t="str">
            <v>Subtotal</v>
          </cell>
          <cell r="S47">
            <v>152542922.38</v>
          </cell>
          <cell r="T47">
            <v>245759175.5</v>
          </cell>
        </row>
        <row r="48">
          <cell r="A48" t="str">
            <v>D01-R042</v>
          </cell>
          <cell r="B48">
            <v>2019</v>
          </cell>
          <cell r="C48" t="str">
            <v>190101</v>
          </cell>
          <cell r="D48" t="str">
            <v>R042</v>
          </cell>
          <cell r="E48" t="str">
            <v>D01</v>
          </cell>
          <cell r="F48" t="str">
            <v>Estado de Situación Financiera</v>
          </cell>
          <cell r="K48" t="str">
            <v>Total del Pasivo</v>
          </cell>
          <cell r="L48" t="str">
            <v>Total</v>
          </cell>
          <cell r="P48">
            <v>364939429.12</v>
          </cell>
          <cell r="Q48">
            <v>285324673.19999999</v>
          </cell>
          <cell r="S48">
            <v>285324673.19999999</v>
          </cell>
          <cell r="T48">
            <v>364939429.12</v>
          </cell>
        </row>
        <row r="49">
          <cell r="A49" t="str">
            <v>D01-R043</v>
          </cell>
          <cell r="B49">
            <v>2019</v>
          </cell>
          <cell r="C49" t="str">
            <v>190101</v>
          </cell>
          <cell r="D49" t="str">
            <v>R043</v>
          </cell>
          <cell r="E49" t="str">
            <v>D01</v>
          </cell>
          <cell r="F49" t="str">
            <v>Estado de Situación Financiera</v>
          </cell>
          <cell r="K49" t="str">
            <v>PATRIMONIO</v>
          </cell>
          <cell r="L49" t="str">
            <v>Título</v>
          </cell>
        </row>
        <row r="50">
          <cell r="A50" t="str">
            <v>D01-R044</v>
          </cell>
          <cell r="B50">
            <v>2019</v>
          </cell>
          <cell r="C50" t="str">
            <v>190101</v>
          </cell>
          <cell r="D50" t="str">
            <v>R044</v>
          </cell>
          <cell r="E50" t="str">
            <v>D01</v>
          </cell>
          <cell r="F50" t="str">
            <v>Estado de Situación Financiera</v>
          </cell>
          <cell r="K50" t="str">
            <v>Hacienda Pública/Patrimonio Contribuido</v>
          </cell>
          <cell r="L50" t="str">
            <v>Subtotal</v>
          </cell>
          <cell r="P50">
            <v>6998277181.1800003</v>
          </cell>
          <cell r="Q50">
            <v>7528466533.5100002</v>
          </cell>
          <cell r="S50">
            <v>7528466533.5100002</v>
          </cell>
          <cell r="T50">
            <v>6998277181.1800003</v>
          </cell>
        </row>
        <row r="51">
          <cell r="A51" t="str">
            <v>D01-R045</v>
          </cell>
          <cell r="B51">
            <v>2019</v>
          </cell>
          <cell r="C51" t="str">
            <v>190101</v>
          </cell>
          <cell r="D51" t="str">
            <v>R045</v>
          </cell>
          <cell r="E51" t="str">
            <v>D01</v>
          </cell>
          <cell r="F51" t="str">
            <v>Estado de Situación Financiera</v>
          </cell>
          <cell r="K51" t="str">
            <v>Aportaciones</v>
          </cell>
          <cell r="L51" t="str">
            <v>Saldo</v>
          </cell>
        </row>
        <row r="52">
          <cell r="A52" t="str">
            <v>D01-R046</v>
          </cell>
          <cell r="B52">
            <v>2019</v>
          </cell>
          <cell r="C52" t="str">
            <v>190101</v>
          </cell>
          <cell r="D52" t="str">
            <v>R046</v>
          </cell>
          <cell r="E52" t="str">
            <v>D01</v>
          </cell>
          <cell r="F52" t="str">
            <v>Estado de Situación Financiera</v>
          </cell>
          <cell r="K52" t="str">
            <v>Donaciones de Capital</v>
          </cell>
          <cell r="L52" t="str">
            <v>Saldo</v>
          </cell>
        </row>
        <row r="53">
          <cell r="A53" t="str">
            <v>D01-R047</v>
          </cell>
          <cell r="B53">
            <v>2019</v>
          </cell>
          <cell r="C53" t="str">
            <v>190101</v>
          </cell>
          <cell r="D53" t="str">
            <v>R047</v>
          </cell>
          <cell r="E53" t="str">
            <v>D01</v>
          </cell>
          <cell r="F53" t="str">
            <v>Estado de Situación Financiera</v>
          </cell>
          <cell r="K53" t="str">
            <v>Actualización de la Hacienda Pública/Patrimonio</v>
          </cell>
          <cell r="L53" t="str">
            <v>Saldo</v>
          </cell>
          <cell r="S53">
            <v>7528466533.5100002</v>
          </cell>
          <cell r="T53">
            <v>6998277181.1800003</v>
          </cell>
        </row>
        <row r="54">
          <cell r="A54" t="str">
            <v>D01-R048</v>
          </cell>
          <cell r="B54">
            <v>2019</v>
          </cell>
          <cell r="C54" t="str">
            <v>190101</v>
          </cell>
          <cell r="D54" t="str">
            <v>R048</v>
          </cell>
          <cell r="E54" t="str">
            <v>D01</v>
          </cell>
          <cell r="F54" t="str">
            <v>Estado de Situación Financiera</v>
          </cell>
          <cell r="K54" t="str">
            <v>Hacienda Pública/Patrimonio Generado</v>
          </cell>
          <cell r="L54" t="str">
            <v>Subtotal</v>
          </cell>
          <cell r="S54">
            <v>2320252631.9299998</v>
          </cell>
          <cell r="T54">
            <v>1099905958.95</v>
          </cell>
        </row>
        <row r="55">
          <cell r="A55" t="str">
            <v>D01-R049</v>
          </cell>
          <cell r="B55">
            <v>2019</v>
          </cell>
          <cell r="C55" t="str">
            <v>190101</v>
          </cell>
          <cell r="D55" t="str">
            <v>R049</v>
          </cell>
          <cell r="E55" t="str">
            <v>D01</v>
          </cell>
          <cell r="F55" t="str">
            <v>Estado de Situación Financiera</v>
          </cell>
          <cell r="K55" t="str">
            <v>Resultados del Ejercicio (Ahorro/ Desahorro)</v>
          </cell>
          <cell r="L55" t="str">
            <v>Saldo</v>
          </cell>
          <cell r="P55">
            <v>1248990593.25</v>
          </cell>
          <cell r="S55">
            <v>1248990593.25</v>
          </cell>
          <cell r="T55">
            <v>114992155.45999999</v>
          </cell>
        </row>
        <row r="56">
          <cell r="A56" t="str">
            <v>D01-R050</v>
          </cell>
          <cell r="B56">
            <v>2019</v>
          </cell>
          <cell r="C56" t="str">
            <v>190101</v>
          </cell>
          <cell r="D56" t="str">
            <v>R050</v>
          </cell>
          <cell r="E56" t="str">
            <v>D01</v>
          </cell>
          <cell r="F56" t="str">
            <v>Estado de Situación Financiera</v>
          </cell>
          <cell r="K56" t="str">
            <v>Resultados de Ejercicios Anteriores</v>
          </cell>
          <cell r="L56" t="str">
            <v>Saldo</v>
          </cell>
          <cell r="S56">
            <v>1071262038.6799999</v>
          </cell>
          <cell r="T56">
            <v>984913803.49000001</v>
          </cell>
        </row>
        <row r="57">
          <cell r="A57" t="str">
            <v>D01-R051</v>
          </cell>
          <cell r="B57">
            <v>2019</v>
          </cell>
          <cell r="C57" t="str">
            <v>190101</v>
          </cell>
          <cell r="D57" t="str">
            <v>R051</v>
          </cell>
          <cell r="E57" t="str">
            <v>D01</v>
          </cell>
          <cell r="F57" t="str">
            <v>Estado de Situación Financiera</v>
          </cell>
          <cell r="K57" t="str">
            <v>Revalúos</v>
          </cell>
          <cell r="L57" t="str">
            <v>Saldo</v>
          </cell>
        </row>
        <row r="58">
          <cell r="A58" t="str">
            <v>D01-R052</v>
          </cell>
          <cell r="B58">
            <v>2019</v>
          </cell>
          <cell r="C58" t="str">
            <v>190101</v>
          </cell>
          <cell r="D58" t="str">
            <v>R052</v>
          </cell>
          <cell r="E58" t="str">
            <v>D01</v>
          </cell>
          <cell r="F58" t="str">
            <v>Estado de Situación Financiera</v>
          </cell>
          <cell r="K58" t="str">
            <v>Reservas</v>
          </cell>
          <cell r="L58" t="str">
            <v>Saldo</v>
          </cell>
        </row>
        <row r="59">
          <cell r="A59" t="str">
            <v>D01-R053</v>
          </cell>
          <cell r="B59">
            <v>2019</v>
          </cell>
          <cell r="C59" t="str">
            <v>190101</v>
          </cell>
          <cell r="D59" t="str">
            <v>R053</v>
          </cell>
          <cell r="E59" t="str">
            <v>D01</v>
          </cell>
          <cell r="F59" t="str">
            <v>Estado de Situación Financiera</v>
          </cell>
          <cell r="K59" t="str">
            <v>Rectificaciones de Resultados de Ejercicios Anteriores</v>
          </cell>
          <cell r="L59" t="str">
            <v>Saldo</v>
          </cell>
        </row>
        <row r="60">
          <cell r="A60" t="str">
            <v>D01-R054</v>
          </cell>
          <cell r="B60">
            <v>2019</v>
          </cell>
          <cell r="C60" t="str">
            <v>190101</v>
          </cell>
          <cell r="D60" t="str">
            <v>R054</v>
          </cell>
          <cell r="E60" t="str">
            <v>D01</v>
          </cell>
          <cell r="F60" t="str">
            <v>Estado de Situación Financiera</v>
          </cell>
          <cell r="K60" t="str">
            <v>Exceso o Insuficiencia en la Actualización de la Hacienda Pública/Patrimonio</v>
          </cell>
          <cell r="L60" t="str">
            <v>Subtotal</v>
          </cell>
          <cell r="S60">
            <v>0</v>
          </cell>
          <cell r="T60">
            <v>0</v>
          </cell>
        </row>
        <row r="61">
          <cell r="A61" t="str">
            <v>D01-R055</v>
          </cell>
          <cell r="B61">
            <v>2019</v>
          </cell>
          <cell r="C61" t="str">
            <v>190101</v>
          </cell>
          <cell r="D61" t="str">
            <v>R055</v>
          </cell>
          <cell r="E61" t="str">
            <v>D01</v>
          </cell>
          <cell r="F61" t="str">
            <v>Estado de Situación Financiera</v>
          </cell>
          <cell r="K61" t="str">
            <v>Resultado por Posición Monetaria</v>
          </cell>
          <cell r="L61" t="str">
            <v>Saldo</v>
          </cell>
        </row>
        <row r="62">
          <cell r="A62" t="str">
            <v>D01-R056</v>
          </cell>
          <cell r="B62">
            <v>2019</v>
          </cell>
          <cell r="C62" t="str">
            <v>190101</v>
          </cell>
          <cell r="D62" t="str">
            <v>R056</v>
          </cell>
          <cell r="E62" t="str">
            <v>D01</v>
          </cell>
          <cell r="F62" t="str">
            <v>Estado de Situación Financiera</v>
          </cell>
          <cell r="K62" t="str">
            <v>Resultado por Tenencia de Activos no Monetarios</v>
          </cell>
          <cell r="L62" t="str">
            <v>Saldo</v>
          </cell>
        </row>
        <row r="63">
          <cell r="A63" t="str">
            <v>D01-R057</v>
          </cell>
          <cell r="B63">
            <v>2019</v>
          </cell>
          <cell r="C63" t="str">
            <v>190101</v>
          </cell>
          <cell r="D63" t="str">
            <v>R057</v>
          </cell>
          <cell r="E63" t="str">
            <v>D01</v>
          </cell>
          <cell r="F63" t="str">
            <v>Estado de Situación Financiera</v>
          </cell>
          <cell r="K63" t="str">
            <v>Total Hacienda Pública/Patrimonio</v>
          </cell>
          <cell r="L63" t="str">
            <v>Total</v>
          </cell>
          <cell r="S63">
            <v>9848719165.4400005</v>
          </cell>
          <cell r="T63">
            <v>8098183140.1300001</v>
          </cell>
        </row>
        <row r="64">
          <cell r="A64" t="str">
            <v>D01-R058</v>
          </cell>
          <cell r="B64">
            <v>2019</v>
          </cell>
          <cell r="C64" t="str">
            <v>190101</v>
          </cell>
          <cell r="D64" t="str">
            <v>R058</v>
          </cell>
          <cell r="E64" t="str">
            <v>D01</v>
          </cell>
          <cell r="F64" t="str">
            <v>Estado de Situación Financiera</v>
          </cell>
          <cell r="K64" t="str">
            <v>Total del Pasivo y Hacienda Pública/Patrimonio</v>
          </cell>
          <cell r="L64" t="str">
            <v>Total</v>
          </cell>
          <cell r="P64">
            <v>10134043838.640001</v>
          </cell>
          <cell r="S64">
            <v>10134043838.640001</v>
          </cell>
          <cell r="T64">
            <v>8463122569.25</v>
          </cell>
        </row>
        <row r="65">
          <cell r="A65" t="str">
            <v>D02-R000</v>
          </cell>
          <cell r="B65">
            <v>2019</v>
          </cell>
          <cell r="C65" t="str">
            <v>190101</v>
          </cell>
          <cell r="D65" t="str">
            <v>R000</v>
          </cell>
          <cell r="E65" t="str">
            <v>D02</v>
          </cell>
          <cell r="F65" t="str">
            <v>Estado de Actividades</v>
          </cell>
          <cell r="K65" t="str">
            <v>CONCEPTO</v>
          </cell>
          <cell r="L65" t="str">
            <v>Referencia</v>
          </cell>
          <cell r="S65">
            <v>2019</v>
          </cell>
          <cell r="T65">
            <v>2018</v>
          </cell>
        </row>
        <row r="66">
          <cell r="A66" t="str">
            <v>D02-R001</v>
          </cell>
          <cell r="B66">
            <v>2019</v>
          </cell>
          <cell r="C66" t="str">
            <v>190101</v>
          </cell>
          <cell r="D66" t="str">
            <v>R001</v>
          </cell>
          <cell r="E66" t="str">
            <v>D02</v>
          </cell>
          <cell r="F66" t="str">
            <v>Estado de Actividades</v>
          </cell>
          <cell r="K66" t="str">
            <v>INGRESOS Y OTROS BENEFICIOS</v>
          </cell>
          <cell r="L66" t="str">
            <v>Título</v>
          </cell>
        </row>
        <row r="67">
          <cell r="A67" t="str">
            <v>D02-R002</v>
          </cell>
          <cell r="B67">
            <v>2019</v>
          </cell>
          <cell r="C67" t="str">
            <v>190101</v>
          </cell>
          <cell r="D67" t="str">
            <v>R002</v>
          </cell>
          <cell r="E67" t="str">
            <v>D02</v>
          </cell>
          <cell r="F67" t="str">
            <v>Estado de Actividades</v>
          </cell>
          <cell r="K67" t="str">
            <v>Ingresos de la Gestión</v>
          </cell>
          <cell r="L67" t="str">
            <v>Subtotal</v>
          </cell>
          <cell r="S67">
            <v>1761527789.8800001</v>
          </cell>
          <cell r="T67">
            <v>1756649697.5599999</v>
          </cell>
        </row>
        <row r="68">
          <cell r="A68" t="str">
            <v>D02-R003</v>
          </cell>
          <cell r="B68">
            <v>2019</v>
          </cell>
          <cell r="C68" t="str">
            <v>190101</v>
          </cell>
          <cell r="D68" t="str">
            <v>R003</v>
          </cell>
          <cell r="E68" t="str">
            <v>D02</v>
          </cell>
          <cell r="F68" t="str">
            <v>Estado de Actividades</v>
          </cell>
          <cell r="K68" t="str">
            <v>Impuestos</v>
          </cell>
          <cell r="L68" t="str">
            <v>Saldo</v>
          </cell>
          <cell r="P68">
            <v>1080028092.05</v>
          </cell>
          <cell r="S68">
            <v>1080028092.05</v>
          </cell>
          <cell r="T68">
            <v>1036926776.13</v>
          </cell>
        </row>
        <row r="69">
          <cell r="A69" t="str">
            <v>D02-R004</v>
          </cell>
          <cell r="B69">
            <v>2019</v>
          </cell>
          <cell r="C69" t="str">
            <v>190101</v>
          </cell>
          <cell r="D69" t="str">
            <v>R004</v>
          </cell>
          <cell r="E69" t="str">
            <v>D02</v>
          </cell>
          <cell r="F69" t="str">
            <v>Estado de Actividades</v>
          </cell>
          <cell r="K69" t="str">
            <v>Cuotas y Aportaciones de Seguridad Social</v>
          </cell>
          <cell r="L69" t="str">
            <v>Saldo</v>
          </cell>
          <cell r="P69">
            <v>0</v>
          </cell>
        </row>
        <row r="70">
          <cell r="A70" t="str">
            <v>D02-R005</v>
          </cell>
          <cell r="B70">
            <v>2019</v>
          </cell>
          <cell r="C70" t="str">
            <v>190101</v>
          </cell>
          <cell r="D70" t="str">
            <v>R005</v>
          </cell>
          <cell r="E70" t="str">
            <v>D02</v>
          </cell>
          <cell r="F70" t="str">
            <v>Estado de Actividades</v>
          </cell>
          <cell r="K70" t="str">
            <v>Contribuciones de Mejoras</v>
          </cell>
          <cell r="L70" t="str">
            <v>Saldo</v>
          </cell>
          <cell r="P70">
            <v>1872043.17</v>
          </cell>
          <cell r="S70">
            <v>1872043.17</v>
          </cell>
          <cell r="T70">
            <v>2022288.24</v>
          </cell>
        </row>
        <row r="71">
          <cell r="A71" t="str">
            <v>D02-R006</v>
          </cell>
          <cell r="B71">
            <v>2019</v>
          </cell>
          <cell r="C71" t="str">
            <v>190101</v>
          </cell>
          <cell r="D71" t="str">
            <v>R006</v>
          </cell>
          <cell r="E71" t="str">
            <v>D02</v>
          </cell>
          <cell r="F71" t="str">
            <v>Estado de Actividades</v>
          </cell>
          <cell r="K71" t="str">
            <v>Derechos</v>
          </cell>
          <cell r="L71" t="str">
            <v>Saldo</v>
          </cell>
          <cell r="P71">
            <v>517279359.32999998</v>
          </cell>
          <cell r="S71">
            <v>517279359.32999998</v>
          </cell>
          <cell r="T71">
            <v>555124442.50999999</v>
          </cell>
        </row>
        <row r="72">
          <cell r="A72" t="str">
            <v>D02-R007</v>
          </cell>
          <cell r="B72">
            <v>2019</v>
          </cell>
          <cell r="C72" t="str">
            <v>190101</v>
          </cell>
          <cell r="D72" t="str">
            <v>R007</v>
          </cell>
          <cell r="E72" t="str">
            <v>D02</v>
          </cell>
          <cell r="F72" t="str">
            <v>Estado de Actividades</v>
          </cell>
          <cell r="K72" t="str">
            <v>Productos de Tipo Corriente</v>
          </cell>
          <cell r="L72" t="str">
            <v>Saldo</v>
          </cell>
          <cell r="P72">
            <v>64832656.700000003</v>
          </cell>
          <cell r="S72">
            <v>64832656.700000003</v>
          </cell>
          <cell r="T72">
            <v>47954009.840000004</v>
          </cell>
        </row>
        <row r="73">
          <cell r="A73" t="str">
            <v>D02-R008</v>
          </cell>
          <cell r="B73">
            <v>2019</v>
          </cell>
          <cell r="C73" t="str">
            <v>190101</v>
          </cell>
          <cell r="D73" t="str">
            <v>R008</v>
          </cell>
          <cell r="E73" t="str">
            <v>D02</v>
          </cell>
          <cell r="F73" t="str">
            <v>Estado de Actividades</v>
          </cell>
          <cell r="K73" t="str">
            <v>Aprovechamientos de Tipo Corriente</v>
          </cell>
          <cell r="L73" t="str">
            <v>Saldo</v>
          </cell>
          <cell r="P73">
            <v>97515638.629999995</v>
          </cell>
          <cell r="S73">
            <v>97515638.629999995</v>
          </cell>
          <cell r="T73">
            <v>114622180.84</v>
          </cell>
        </row>
        <row r="74">
          <cell r="A74" t="str">
            <v>D02-R009</v>
          </cell>
          <cell r="B74">
            <v>2019</v>
          </cell>
          <cell r="C74" t="str">
            <v>190101</v>
          </cell>
          <cell r="D74" t="str">
            <v>R009</v>
          </cell>
          <cell r="E74" t="str">
            <v>D02</v>
          </cell>
          <cell r="F74" t="str">
            <v>Estado de Actividades</v>
          </cell>
          <cell r="K74" t="str">
            <v>Ingresos por Venta de Bienes y Servicios</v>
          </cell>
          <cell r="L74" t="str">
            <v>Saldo</v>
          </cell>
          <cell r="P74">
            <v>0</v>
          </cell>
        </row>
        <row r="75">
          <cell r="A75" t="str">
            <v>D02-R010</v>
          </cell>
          <cell r="B75">
            <v>2019</v>
          </cell>
          <cell r="C75" t="str">
            <v>190101</v>
          </cell>
          <cell r="D75" t="str">
            <v>R010</v>
          </cell>
          <cell r="E75" t="str">
            <v>D02</v>
          </cell>
          <cell r="F75" t="str">
            <v>Estado de Actividades</v>
          </cell>
          <cell r="K75" t="str">
            <v>Ingresos no Comprendidos en las Fracciones de la Ley de Ingresos Causados en Ejercicios Fiscales Anteriores Pendientes de Liquidación o Pago</v>
          </cell>
          <cell r="L75" t="str">
            <v>Saldo</v>
          </cell>
        </row>
        <row r="76">
          <cell r="A76" t="str">
            <v>D02-R011</v>
          </cell>
          <cell r="B76">
            <v>2019</v>
          </cell>
          <cell r="C76" t="str">
            <v>190101</v>
          </cell>
          <cell r="D76" t="str">
            <v>R011</v>
          </cell>
          <cell r="E76" t="str">
            <v>D02</v>
          </cell>
          <cell r="F76" t="str">
            <v>Estado de Actividades</v>
          </cell>
          <cell r="K76" t="str">
            <v>Participaciones, Aportaciones, Transferencias, Asignaciones, Subsidios y Otras Ayudas</v>
          </cell>
          <cell r="L76" t="str">
            <v>Subtotal</v>
          </cell>
          <cell r="S76">
            <v>3837526207.0100002</v>
          </cell>
          <cell r="T76">
            <v>3532566124.0100002</v>
          </cell>
        </row>
        <row r="77">
          <cell r="A77" t="str">
            <v>D02-R012</v>
          </cell>
          <cell r="B77">
            <v>2019</v>
          </cell>
          <cell r="C77" t="str">
            <v>190101</v>
          </cell>
          <cell r="D77" t="str">
            <v>R012</v>
          </cell>
          <cell r="E77" t="str">
            <v>D02</v>
          </cell>
          <cell r="F77" t="str">
            <v>Estado de Actividades</v>
          </cell>
          <cell r="K77" t="str">
            <v>Participaciones y Aportaciones</v>
          </cell>
          <cell r="L77" t="str">
            <v>Saldo</v>
          </cell>
          <cell r="P77">
            <v>3837526207.0100002</v>
          </cell>
          <cell r="S77">
            <v>3837526207.0100002</v>
          </cell>
          <cell r="T77">
            <v>3532566124.0100002</v>
          </cell>
        </row>
        <row r="78">
          <cell r="A78" t="str">
            <v>D02-R013</v>
          </cell>
          <cell r="B78">
            <v>2019</v>
          </cell>
          <cell r="C78" t="str">
            <v>190101</v>
          </cell>
          <cell r="D78" t="str">
            <v>R013</v>
          </cell>
          <cell r="E78" t="str">
            <v>D02</v>
          </cell>
          <cell r="F78" t="str">
            <v>Estado de Actividades</v>
          </cell>
          <cell r="K78" t="str">
            <v>Transferencia, Asignaciones, Subsidios y Otras Ayudas</v>
          </cell>
          <cell r="L78" t="str">
            <v>Saldo</v>
          </cell>
          <cell r="P78">
            <v>0</v>
          </cell>
        </row>
        <row r="79">
          <cell r="A79" t="str">
            <v>D02-R014</v>
          </cell>
          <cell r="B79">
            <v>2019</v>
          </cell>
          <cell r="C79" t="str">
            <v>190101</v>
          </cell>
          <cell r="D79" t="str">
            <v>R014</v>
          </cell>
          <cell r="E79" t="str">
            <v>D02</v>
          </cell>
          <cell r="F79" t="str">
            <v>Estado de Actividades</v>
          </cell>
          <cell r="K79" t="str">
            <v>Otros Ingresos y Beneficios</v>
          </cell>
          <cell r="L79" t="str">
            <v>Subtotal</v>
          </cell>
          <cell r="S79">
            <v>145943.59</v>
          </cell>
          <cell r="T79">
            <v>0</v>
          </cell>
        </row>
        <row r="80">
          <cell r="A80" t="str">
            <v>D02-R015</v>
          </cell>
          <cell r="B80">
            <v>2019</v>
          </cell>
          <cell r="C80" t="str">
            <v>190101</v>
          </cell>
          <cell r="D80" t="str">
            <v>R015</v>
          </cell>
          <cell r="E80" t="str">
            <v>D02</v>
          </cell>
          <cell r="F80" t="str">
            <v>Estado de Actividades</v>
          </cell>
          <cell r="K80" t="str">
            <v>Ingresos Financieros</v>
          </cell>
          <cell r="L80" t="str">
            <v>Saldo</v>
          </cell>
          <cell r="P80">
            <v>0</v>
          </cell>
        </row>
        <row r="81">
          <cell r="A81" t="str">
            <v>D02-R016</v>
          </cell>
          <cell r="B81">
            <v>2019</v>
          </cell>
          <cell r="C81" t="str">
            <v>190101</v>
          </cell>
          <cell r="D81" t="str">
            <v>R016</v>
          </cell>
          <cell r="E81" t="str">
            <v>D02</v>
          </cell>
          <cell r="F81" t="str">
            <v>Estado de Actividades</v>
          </cell>
          <cell r="K81" t="str">
            <v>Incremento por Variación de Inventarios</v>
          </cell>
          <cell r="L81" t="str">
            <v>Saldo</v>
          </cell>
        </row>
        <row r="82">
          <cell r="A82" t="str">
            <v>D02-R017</v>
          </cell>
          <cell r="B82">
            <v>2019</v>
          </cell>
          <cell r="C82" t="str">
            <v>190101</v>
          </cell>
          <cell r="D82" t="str">
            <v>R017</v>
          </cell>
          <cell r="E82" t="str">
            <v>D02</v>
          </cell>
          <cell r="F82" t="str">
            <v>Estado de Actividades</v>
          </cell>
          <cell r="K82" t="str">
            <v>Disminución del Exceso de Estimaciones por Pérdida o Deterioro u Obsolescencia</v>
          </cell>
          <cell r="L82" t="str">
            <v>Saldo</v>
          </cell>
        </row>
        <row r="83">
          <cell r="A83" t="str">
            <v>D02-R018</v>
          </cell>
          <cell r="B83">
            <v>2019</v>
          </cell>
          <cell r="C83" t="str">
            <v>190101</v>
          </cell>
          <cell r="D83" t="str">
            <v>R018</v>
          </cell>
          <cell r="E83" t="str">
            <v>D02</v>
          </cell>
          <cell r="F83" t="str">
            <v>Estado de Actividades</v>
          </cell>
          <cell r="K83" t="str">
            <v>Disminución del Exceso de Provisiones</v>
          </cell>
          <cell r="L83" t="str">
            <v>Saldo</v>
          </cell>
        </row>
        <row r="84">
          <cell r="A84" t="str">
            <v>D02-R019</v>
          </cell>
          <cell r="B84">
            <v>2019</v>
          </cell>
          <cell r="C84" t="str">
            <v>190101</v>
          </cell>
          <cell r="D84" t="str">
            <v>R019</v>
          </cell>
          <cell r="E84" t="str">
            <v>D02</v>
          </cell>
          <cell r="F84" t="str">
            <v>Estado de Actividades</v>
          </cell>
          <cell r="K84" t="str">
            <v>Otros Ingresos y Beneficios Varios</v>
          </cell>
          <cell r="L84" t="str">
            <v>Saldo</v>
          </cell>
          <cell r="S84">
            <v>145943.59</v>
          </cell>
        </row>
        <row r="85">
          <cell r="A85" t="str">
            <v>D02-R020</v>
          </cell>
          <cell r="B85">
            <v>2019</v>
          </cell>
          <cell r="C85" t="str">
            <v>190101</v>
          </cell>
          <cell r="D85" t="str">
            <v>R020</v>
          </cell>
          <cell r="E85" t="str">
            <v>D02</v>
          </cell>
          <cell r="F85" t="str">
            <v>Estado de Actividades</v>
          </cell>
          <cell r="K85" t="str">
            <v>Total de Ingresos y Otros Beneficios</v>
          </cell>
          <cell r="L85" t="str">
            <v>Total</v>
          </cell>
          <cell r="P85">
            <v>5599199940.4800005</v>
          </cell>
          <cell r="S85">
            <v>5599199940.4800005</v>
          </cell>
          <cell r="T85">
            <v>5289215821.5699997</v>
          </cell>
        </row>
        <row r="86">
          <cell r="A86" t="str">
            <v>D02-R021</v>
          </cell>
          <cell r="B86">
            <v>2019</v>
          </cell>
          <cell r="C86" t="str">
            <v>190101</v>
          </cell>
          <cell r="D86" t="str">
            <v>R021</v>
          </cell>
          <cell r="E86" t="str">
            <v>D02</v>
          </cell>
          <cell r="F86" t="str">
            <v>Estado de Actividades</v>
          </cell>
          <cell r="K86" t="str">
            <v>INGRESOS Y OTROS BENEFICIOS</v>
          </cell>
          <cell r="L86" t="str">
            <v>Título</v>
          </cell>
        </row>
        <row r="87">
          <cell r="A87" t="str">
            <v>D02-R022</v>
          </cell>
          <cell r="B87">
            <v>2019</v>
          </cell>
          <cell r="C87" t="str">
            <v>190101</v>
          </cell>
          <cell r="D87" t="str">
            <v>R022</v>
          </cell>
          <cell r="E87" t="str">
            <v>D02</v>
          </cell>
          <cell r="F87" t="str">
            <v>Estado de Actividades</v>
          </cell>
          <cell r="K87" t="str">
            <v>GASTOS Y OTRAS PÉRDIDAS</v>
          </cell>
          <cell r="L87" t="str">
            <v>Subtítulo</v>
          </cell>
        </row>
        <row r="88">
          <cell r="A88" t="str">
            <v>D02-R023</v>
          </cell>
          <cell r="B88">
            <v>2019</v>
          </cell>
          <cell r="C88" t="str">
            <v>190101</v>
          </cell>
          <cell r="D88" t="str">
            <v>R023</v>
          </cell>
          <cell r="E88" t="str">
            <v>D02</v>
          </cell>
          <cell r="F88" t="str">
            <v>Estado de Actividades</v>
          </cell>
          <cell r="K88" t="str">
            <v>Gastos de Funcionamiento</v>
          </cell>
          <cell r="L88" t="str">
            <v>Subtotal</v>
          </cell>
          <cell r="S88">
            <v>3119735033.3299999</v>
          </cell>
          <cell r="T88">
            <v>3152079684.0600004</v>
          </cell>
        </row>
        <row r="89">
          <cell r="A89" t="str">
            <v>D02-R024</v>
          </cell>
          <cell r="B89">
            <v>2019</v>
          </cell>
          <cell r="C89" t="str">
            <v>190101</v>
          </cell>
          <cell r="D89" t="str">
            <v>R024</v>
          </cell>
          <cell r="E89" t="str">
            <v>D02</v>
          </cell>
          <cell r="F89" t="str">
            <v>Estado de Actividades</v>
          </cell>
          <cell r="K89" t="str">
            <v>Servicios Personales</v>
          </cell>
          <cell r="L89" t="str">
            <v>Saldo</v>
          </cell>
          <cell r="P89">
            <v>1627659107.8499999</v>
          </cell>
          <cell r="S89">
            <v>1627659107.8499999</v>
          </cell>
          <cell r="T89">
            <v>1556919326.97</v>
          </cell>
        </row>
        <row r="90">
          <cell r="A90" t="str">
            <v>D02-R025</v>
          </cell>
          <cell r="B90">
            <v>2019</v>
          </cell>
          <cell r="C90" t="str">
            <v>190101</v>
          </cell>
          <cell r="D90" t="str">
            <v>R025</v>
          </cell>
          <cell r="E90" t="str">
            <v>D02</v>
          </cell>
          <cell r="F90" t="str">
            <v>Estado de Actividades</v>
          </cell>
          <cell r="K90" t="str">
            <v>Materiales y Suministros</v>
          </cell>
          <cell r="L90" t="str">
            <v>Saldo</v>
          </cell>
          <cell r="P90">
            <v>278653150.00999999</v>
          </cell>
          <cell r="S90">
            <v>278653150.00999999</v>
          </cell>
          <cell r="T90">
            <v>264379409.94999999</v>
          </cell>
        </row>
        <row r="91">
          <cell r="A91" t="str">
            <v>D02-R026</v>
          </cell>
          <cell r="B91">
            <v>2019</v>
          </cell>
          <cell r="C91" t="str">
            <v>190101</v>
          </cell>
          <cell r="D91" t="str">
            <v>R026</v>
          </cell>
          <cell r="E91" t="str">
            <v>D02</v>
          </cell>
          <cell r="F91" t="str">
            <v>Estado de Actividades</v>
          </cell>
          <cell r="K91" t="str">
            <v>Servicios Generales</v>
          </cell>
          <cell r="L91" t="str">
            <v>Saldo</v>
          </cell>
          <cell r="P91">
            <v>1213422775.47</v>
          </cell>
          <cell r="S91">
            <v>1213422775.47</v>
          </cell>
          <cell r="T91">
            <v>1330780947.1400001</v>
          </cell>
        </row>
        <row r="92">
          <cell r="A92" t="str">
            <v>D02-R027</v>
          </cell>
          <cell r="B92">
            <v>2019</v>
          </cell>
          <cell r="C92" t="str">
            <v>190101</v>
          </cell>
          <cell r="D92" t="str">
            <v>R027</v>
          </cell>
          <cell r="E92" t="str">
            <v>D02</v>
          </cell>
          <cell r="F92" t="str">
            <v>Estado de Actividades</v>
          </cell>
          <cell r="K92" t="str">
            <v>Transferencia, Asignaciones, Subsidios y Otras Ayudas</v>
          </cell>
          <cell r="L92" t="str">
            <v>Subtotal</v>
          </cell>
          <cell r="S92">
            <v>971716725.63999999</v>
          </cell>
          <cell r="T92">
            <v>974479980.88999987</v>
          </cell>
        </row>
        <row r="93">
          <cell r="A93" t="str">
            <v>D02-R028</v>
          </cell>
          <cell r="B93">
            <v>2019</v>
          </cell>
          <cell r="C93" t="str">
            <v>190101</v>
          </cell>
          <cell r="D93" t="str">
            <v>R028</v>
          </cell>
          <cell r="E93" t="str">
            <v>D02</v>
          </cell>
          <cell r="F93" t="str">
            <v>Estado de Actividades</v>
          </cell>
          <cell r="K93" t="str">
            <v>Transferencias Internas y Asignaciones al Sector Público</v>
          </cell>
          <cell r="L93" t="str">
            <v>Saldo</v>
          </cell>
          <cell r="P93">
            <v>651867382.14999998</v>
          </cell>
          <cell r="S93">
            <v>651867382.14999998</v>
          </cell>
          <cell r="T93">
            <v>580603970.41999996</v>
          </cell>
        </row>
        <row r="94">
          <cell r="A94" t="str">
            <v>D02-R029</v>
          </cell>
          <cell r="B94">
            <v>2019</v>
          </cell>
          <cell r="C94" t="str">
            <v>190101</v>
          </cell>
          <cell r="D94" t="str">
            <v>R029</v>
          </cell>
          <cell r="E94" t="str">
            <v>D02</v>
          </cell>
          <cell r="F94" t="str">
            <v>Estado de Actividades</v>
          </cell>
          <cell r="K94" t="str">
            <v>Transferencias al Resto del Sector Público</v>
          </cell>
          <cell r="L94" t="str">
            <v>Saldo</v>
          </cell>
          <cell r="P94">
            <v>21672744.27</v>
          </cell>
          <cell r="S94">
            <v>21672744.27</v>
          </cell>
          <cell r="T94">
            <v>62269417</v>
          </cell>
        </row>
        <row r="95">
          <cell r="A95" t="str">
            <v>D02-R030</v>
          </cell>
          <cell r="B95">
            <v>2019</v>
          </cell>
          <cell r="C95" t="str">
            <v>190101</v>
          </cell>
          <cell r="D95" t="str">
            <v>R030</v>
          </cell>
          <cell r="E95" t="str">
            <v>D02</v>
          </cell>
          <cell r="F95" t="str">
            <v>Estado de Actividades</v>
          </cell>
          <cell r="K95" t="str">
            <v>Subsidios y Subvenciones</v>
          </cell>
          <cell r="L95" t="str">
            <v>Saldo</v>
          </cell>
          <cell r="P95">
            <v>32681896.07</v>
          </cell>
          <cell r="S95">
            <v>32681896.07</v>
          </cell>
          <cell r="T95">
            <v>26620000</v>
          </cell>
        </row>
        <row r="96">
          <cell r="A96" t="str">
            <v>D02-R031</v>
          </cell>
          <cell r="B96">
            <v>2019</v>
          </cell>
          <cell r="C96" t="str">
            <v>190101</v>
          </cell>
          <cell r="D96" t="str">
            <v>R031</v>
          </cell>
          <cell r="E96" t="str">
            <v>D02</v>
          </cell>
          <cell r="F96" t="str">
            <v>Estado de Actividades</v>
          </cell>
          <cell r="K96" t="str">
            <v>Ayudas Sociales</v>
          </cell>
          <cell r="L96" t="str">
            <v>Saldo</v>
          </cell>
          <cell r="P96">
            <v>264844188.65000001</v>
          </cell>
          <cell r="S96">
            <v>264844188.65000001</v>
          </cell>
          <cell r="T96">
            <v>303360812.92000002</v>
          </cell>
        </row>
        <row r="97">
          <cell r="A97" t="str">
            <v>D02-R032</v>
          </cell>
          <cell r="B97">
            <v>2019</v>
          </cell>
          <cell r="C97" t="str">
            <v>190101</v>
          </cell>
          <cell r="D97" t="str">
            <v>R032</v>
          </cell>
          <cell r="E97" t="str">
            <v>D02</v>
          </cell>
          <cell r="F97" t="str">
            <v>Estado de Actividades</v>
          </cell>
          <cell r="K97" t="str">
            <v>Pensiones y Jubilaciones</v>
          </cell>
          <cell r="L97" t="str">
            <v>Saldo</v>
          </cell>
          <cell r="P97">
            <v>0</v>
          </cell>
        </row>
        <row r="98">
          <cell r="A98" t="str">
            <v>D02-R033</v>
          </cell>
          <cell r="B98">
            <v>2019</v>
          </cell>
          <cell r="C98" t="str">
            <v>190101</v>
          </cell>
          <cell r="D98" t="str">
            <v>R033</v>
          </cell>
          <cell r="E98" t="str">
            <v>D02</v>
          </cell>
          <cell r="F98" t="str">
            <v>Estado de Actividades</v>
          </cell>
          <cell r="K98" t="str">
            <v>Transferencias a Fideicomisos, Mandatos y Contratos Análogos</v>
          </cell>
          <cell r="L98" t="str">
            <v>Saldo</v>
          </cell>
          <cell r="P98">
            <v>0</v>
          </cell>
        </row>
        <row r="99">
          <cell r="A99" t="str">
            <v>D02-R034</v>
          </cell>
          <cell r="B99">
            <v>2019</v>
          </cell>
          <cell r="C99" t="str">
            <v>190101</v>
          </cell>
          <cell r="D99" t="str">
            <v>R034</v>
          </cell>
          <cell r="E99" t="str">
            <v>D02</v>
          </cell>
          <cell r="F99" t="str">
            <v>Estado de Actividades</v>
          </cell>
          <cell r="K99" t="str">
            <v>Transferencias a la Seguridad Social</v>
          </cell>
          <cell r="L99" t="str">
            <v>Saldo</v>
          </cell>
          <cell r="P99">
            <v>0</v>
          </cell>
        </row>
        <row r="100">
          <cell r="A100" t="str">
            <v>D02-R035</v>
          </cell>
          <cell r="B100">
            <v>2019</v>
          </cell>
          <cell r="C100" t="str">
            <v>190101</v>
          </cell>
          <cell r="D100" t="str">
            <v>R035</v>
          </cell>
          <cell r="E100" t="str">
            <v>D02</v>
          </cell>
          <cell r="F100" t="str">
            <v>Estado de Actividades</v>
          </cell>
          <cell r="K100" t="str">
            <v>Donativos</v>
          </cell>
          <cell r="L100" t="str">
            <v>Saldo</v>
          </cell>
          <cell r="P100">
            <v>0</v>
          </cell>
        </row>
        <row r="101">
          <cell r="A101" t="str">
            <v>D02-R036</v>
          </cell>
          <cell r="B101">
            <v>2019</v>
          </cell>
          <cell r="C101" t="str">
            <v>190101</v>
          </cell>
          <cell r="D101" t="str">
            <v>R036</v>
          </cell>
          <cell r="E101" t="str">
            <v>D02</v>
          </cell>
          <cell r="F101" t="str">
            <v>Estado de Actividades</v>
          </cell>
          <cell r="K101" t="str">
            <v>Transferencias al Exterior</v>
          </cell>
          <cell r="L101" t="str">
            <v>Saldo</v>
          </cell>
          <cell r="P101">
            <v>650514.5</v>
          </cell>
          <cell r="S101">
            <v>650514.5</v>
          </cell>
          <cell r="T101">
            <v>1625780.55</v>
          </cell>
        </row>
        <row r="102">
          <cell r="A102" t="str">
            <v>D02-R037</v>
          </cell>
          <cell r="B102">
            <v>2019</v>
          </cell>
          <cell r="C102" t="str">
            <v>190101</v>
          </cell>
          <cell r="D102" t="str">
            <v>R037</v>
          </cell>
          <cell r="E102" t="str">
            <v>D02</v>
          </cell>
          <cell r="F102" t="str">
            <v>Estado de Actividades</v>
          </cell>
          <cell r="K102" t="str">
            <v>Participaciones y Aportaciones</v>
          </cell>
          <cell r="L102" t="str">
            <v>Subtotal</v>
          </cell>
          <cell r="S102">
            <v>4944456.92</v>
          </cell>
          <cell r="T102">
            <v>7515000</v>
          </cell>
        </row>
        <row r="103">
          <cell r="A103" t="str">
            <v>D02-R038</v>
          </cell>
          <cell r="B103">
            <v>2019</v>
          </cell>
          <cell r="C103" t="str">
            <v>190101</v>
          </cell>
          <cell r="D103" t="str">
            <v>R038</v>
          </cell>
          <cell r="E103" t="str">
            <v>D02</v>
          </cell>
          <cell r="F103" t="str">
            <v>Estado de Actividades</v>
          </cell>
          <cell r="K103" t="str">
            <v>Participaciones</v>
          </cell>
          <cell r="L103" t="str">
            <v>Saldo</v>
          </cell>
          <cell r="P103">
            <v>0</v>
          </cell>
        </row>
        <row r="104">
          <cell r="A104" t="str">
            <v>D02-R039</v>
          </cell>
          <cell r="B104">
            <v>2019</v>
          </cell>
          <cell r="C104" t="str">
            <v>190101</v>
          </cell>
          <cell r="D104" t="str">
            <v>R039</v>
          </cell>
          <cell r="E104" t="str">
            <v>D02</v>
          </cell>
          <cell r="F104" t="str">
            <v>Estado de Actividades</v>
          </cell>
          <cell r="K104" t="str">
            <v>Aportaciones</v>
          </cell>
          <cell r="L104" t="str">
            <v>Saldo</v>
          </cell>
          <cell r="P104">
            <v>0</v>
          </cell>
        </row>
        <row r="105">
          <cell r="A105" t="str">
            <v>D02-R040</v>
          </cell>
          <cell r="B105">
            <v>2019</v>
          </cell>
          <cell r="C105" t="str">
            <v>190101</v>
          </cell>
          <cell r="D105" t="str">
            <v>R040</v>
          </cell>
          <cell r="E105" t="str">
            <v>D02</v>
          </cell>
          <cell r="F105" t="str">
            <v>Estado de Actividades</v>
          </cell>
          <cell r="K105" t="str">
            <v>Convenios</v>
          </cell>
          <cell r="L105" t="str">
            <v>Saldo</v>
          </cell>
          <cell r="P105">
            <v>4944456.92</v>
          </cell>
          <cell r="S105">
            <v>4944456.92</v>
          </cell>
          <cell r="T105">
            <v>7515000</v>
          </cell>
        </row>
        <row r="106">
          <cell r="A106" t="str">
            <v>D02-R041</v>
          </cell>
          <cell r="B106">
            <v>2019</v>
          </cell>
          <cell r="C106" t="str">
            <v>190101</v>
          </cell>
          <cell r="D106" t="str">
            <v>R041</v>
          </cell>
          <cell r="E106" t="str">
            <v>D02</v>
          </cell>
          <cell r="F106" t="str">
            <v>Estado de Actividades</v>
          </cell>
          <cell r="K106" t="str">
            <v>Intereses, Comisiones y Otros Gastos de la Deuda Pública</v>
          </cell>
          <cell r="L106" t="str">
            <v>Subtotal</v>
          </cell>
          <cell r="S106">
            <v>17806725.379999999</v>
          </cell>
          <cell r="T106">
            <v>38791459.990000002</v>
          </cell>
        </row>
        <row r="107">
          <cell r="A107" t="str">
            <v>D02-R042</v>
          </cell>
          <cell r="B107">
            <v>2019</v>
          </cell>
          <cell r="C107" t="str">
            <v>190101</v>
          </cell>
          <cell r="D107" t="str">
            <v>R042</v>
          </cell>
          <cell r="E107" t="str">
            <v>D02</v>
          </cell>
          <cell r="F107" t="str">
            <v>Estado de Actividades</v>
          </cell>
          <cell r="K107" t="str">
            <v>Intereses de la Deuda Pública</v>
          </cell>
          <cell r="L107" t="str">
            <v>Saldo</v>
          </cell>
          <cell r="P107">
            <v>17063845.52</v>
          </cell>
          <cell r="S107">
            <v>17063845.52</v>
          </cell>
          <cell r="T107">
            <v>33952205.270000003</v>
          </cell>
        </row>
        <row r="108">
          <cell r="A108" t="str">
            <v>D02-R043</v>
          </cell>
          <cell r="B108">
            <v>2019</v>
          </cell>
          <cell r="C108" t="str">
            <v>190101</v>
          </cell>
          <cell r="D108" t="str">
            <v>R043</v>
          </cell>
          <cell r="E108" t="str">
            <v>D02</v>
          </cell>
          <cell r="F108" t="str">
            <v>Estado de Actividades</v>
          </cell>
          <cell r="K108" t="str">
            <v>Comisiones de la Deuda Pública</v>
          </cell>
          <cell r="L108" t="str">
            <v>Saldo</v>
          </cell>
          <cell r="P108">
            <v>145</v>
          </cell>
          <cell r="S108">
            <v>145</v>
          </cell>
        </row>
        <row r="109">
          <cell r="A109" t="str">
            <v>D02-R044</v>
          </cell>
          <cell r="B109">
            <v>2019</v>
          </cell>
          <cell r="C109" t="str">
            <v>190101</v>
          </cell>
          <cell r="D109" t="str">
            <v>R044</v>
          </cell>
          <cell r="E109" t="str">
            <v>D02</v>
          </cell>
          <cell r="F109" t="str">
            <v>Estado de Actividades</v>
          </cell>
          <cell r="K109" t="str">
            <v>Gastos de la Deuda Pública</v>
          </cell>
          <cell r="L109" t="str">
            <v>Saldo</v>
          </cell>
          <cell r="P109">
            <v>742734.86</v>
          </cell>
          <cell r="S109">
            <v>742734.86</v>
          </cell>
          <cell r="T109">
            <v>827501.72</v>
          </cell>
        </row>
        <row r="110">
          <cell r="A110" t="str">
            <v>D02-R045</v>
          </cell>
          <cell r="B110">
            <v>2019</v>
          </cell>
          <cell r="C110" t="str">
            <v>190101</v>
          </cell>
          <cell r="D110" t="str">
            <v>R045</v>
          </cell>
          <cell r="E110" t="str">
            <v>D02</v>
          </cell>
          <cell r="F110" t="str">
            <v>Estado de Actividades</v>
          </cell>
          <cell r="K110" t="str">
            <v>Costo por Coberturas</v>
          </cell>
          <cell r="L110" t="str">
            <v>Saldo</v>
          </cell>
          <cell r="P110">
            <v>0</v>
          </cell>
          <cell r="T110">
            <v>4011753</v>
          </cell>
        </row>
        <row r="111">
          <cell r="A111" t="str">
            <v>D02-R046</v>
          </cell>
          <cell r="B111">
            <v>2019</v>
          </cell>
          <cell r="C111" t="str">
            <v>190101</v>
          </cell>
          <cell r="D111" t="str">
            <v>R046</v>
          </cell>
          <cell r="E111" t="str">
            <v>D02</v>
          </cell>
          <cell r="F111" t="str">
            <v>Estado de Actividades</v>
          </cell>
          <cell r="K111" t="str">
            <v>Apoyos Financieros</v>
          </cell>
          <cell r="L111" t="str">
            <v>Saldo</v>
          </cell>
          <cell r="P111">
            <v>0</v>
          </cell>
        </row>
        <row r="112">
          <cell r="A112" t="str">
            <v>D02-R047</v>
          </cell>
          <cell r="B112">
            <v>2019</v>
          </cell>
          <cell r="C112" t="str">
            <v>190101</v>
          </cell>
          <cell r="D112" t="str">
            <v>R047</v>
          </cell>
          <cell r="E112" t="str">
            <v>D02</v>
          </cell>
          <cell r="F112" t="str">
            <v>Estado de Actividades</v>
          </cell>
          <cell r="K112" t="str">
            <v>Otros Gastos y Pérdidas Extraordinarias</v>
          </cell>
          <cell r="L112" t="str">
            <v>Subtotal</v>
          </cell>
          <cell r="S112">
            <v>126220977.58</v>
          </cell>
          <cell r="T112">
            <v>113128998.22</v>
          </cell>
        </row>
        <row r="113">
          <cell r="A113" t="str">
            <v>D02-R048</v>
          </cell>
          <cell r="B113">
            <v>2019</v>
          </cell>
          <cell r="C113" t="str">
            <v>190101</v>
          </cell>
          <cell r="D113" t="str">
            <v>R048</v>
          </cell>
          <cell r="E113" t="str">
            <v>D02</v>
          </cell>
          <cell r="F113" t="str">
            <v>Estado de Actividades</v>
          </cell>
          <cell r="K113" t="str">
            <v>Estimaciones, Depreciaciones, Deterioros, Obsolescencia y Amortizaciones</v>
          </cell>
          <cell r="L113" t="str">
            <v>Saldo</v>
          </cell>
          <cell r="S113">
            <v>126220977.56</v>
          </cell>
          <cell r="T113">
            <v>103493780.03</v>
          </cell>
        </row>
        <row r="114">
          <cell r="A114" t="str">
            <v>D02-R049</v>
          </cell>
          <cell r="B114">
            <v>2019</v>
          </cell>
          <cell r="C114" t="str">
            <v>190101</v>
          </cell>
          <cell r="D114" t="str">
            <v>R049</v>
          </cell>
          <cell r="E114" t="str">
            <v>D02</v>
          </cell>
          <cell r="F114" t="str">
            <v>Estado de Actividades</v>
          </cell>
          <cell r="K114" t="str">
            <v>Provisiones</v>
          </cell>
          <cell r="L114" t="str">
            <v>Saldo</v>
          </cell>
        </row>
        <row r="115">
          <cell r="A115" t="str">
            <v>D02-R050</v>
          </cell>
          <cell r="B115">
            <v>2019</v>
          </cell>
          <cell r="C115" t="str">
            <v>190101</v>
          </cell>
          <cell r="D115" t="str">
            <v>R050</v>
          </cell>
          <cell r="E115" t="str">
            <v>D02</v>
          </cell>
          <cell r="F115" t="str">
            <v>Estado de Actividades</v>
          </cell>
          <cell r="K115" t="str">
            <v>Disminución de Inventarios</v>
          </cell>
          <cell r="L115" t="str">
            <v>Saldo</v>
          </cell>
          <cell r="S115">
            <v>0.02</v>
          </cell>
        </row>
        <row r="116">
          <cell r="A116" t="str">
            <v>D02-R051</v>
          </cell>
          <cell r="B116">
            <v>2019</v>
          </cell>
          <cell r="C116" t="str">
            <v>190101</v>
          </cell>
          <cell r="D116" t="str">
            <v>R051</v>
          </cell>
          <cell r="E116" t="str">
            <v>D02</v>
          </cell>
          <cell r="F116" t="str">
            <v>Estado de Actividades</v>
          </cell>
          <cell r="K116" t="str">
            <v>Aumento por Insuficiencia de Estimaciones por Pérdida o Deterioro y Obsolescencia</v>
          </cell>
          <cell r="L116" t="str">
            <v>Saldo</v>
          </cell>
        </row>
        <row r="117">
          <cell r="A117" t="str">
            <v>D02-R052</v>
          </cell>
          <cell r="B117">
            <v>2019</v>
          </cell>
          <cell r="C117" t="str">
            <v>190101</v>
          </cell>
          <cell r="D117" t="str">
            <v>R052</v>
          </cell>
          <cell r="E117" t="str">
            <v>D02</v>
          </cell>
          <cell r="F117" t="str">
            <v>Estado de Actividades</v>
          </cell>
          <cell r="K117" t="str">
            <v>Aumento por Insuficiencia de Provisiones</v>
          </cell>
          <cell r="L117" t="str">
            <v>Saldo</v>
          </cell>
        </row>
        <row r="118">
          <cell r="A118" t="str">
            <v>D02-R053</v>
          </cell>
          <cell r="B118">
            <v>2019</v>
          </cell>
          <cell r="C118" t="str">
            <v>190101</v>
          </cell>
          <cell r="D118" t="str">
            <v>R053</v>
          </cell>
          <cell r="E118" t="str">
            <v>D02</v>
          </cell>
          <cell r="F118" t="str">
            <v>Estado de Actividades</v>
          </cell>
          <cell r="K118" t="str">
            <v>Otros Gastos</v>
          </cell>
          <cell r="L118" t="str">
            <v>Saldo</v>
          </cell>
          <cell r="T118">
            <v>9635218.1899999995</v>
          </cell>
        </row>
        <row r="119">
          <cell r="A119" t="str">
            <v>D02-R054</v>
          </cell>
          <cell r="B119">
            <v>2019</v>
          </cell>
          <cell r="C119" t="str">
            <v>190101</v>
          </cell>
          <cell r="D119" t="str">
            <v>R054</v>
          </cell>
          <cell r="E119" t="str">
            <v>D02</v>
          </cell>
          <cell r="F119" t="str">
            <v>Estado de Actividades</v>
          </cell>
          <cell r="K119" t="str">
            <v>Inversión Pública</v>
          </cell>
          <cell r="L119" t="str">
            <v>Subtotal</v>
          </cell>
          <cell r="S119">
            <v>109785428.38</v>
          </cell>
          <cell r="T119">
            <v>888228542.95000005</v>
          </cell>
        </row>
        <row r="120">
          <cell r="A120" t="str">
            <v>D02-R055</v>
          </cell>
          <cell r="B120">
            <v>2019</v>
          </cell>
          <cell r="C120" t="str">
            <v>190101</v>
          </cell>
          <cell r="D120" t="str">
            <v>R055</v>
          </cell>
          <cell r="E120" t="str">
            <v>D02</v>
          </cell>
          <cell r="F120" t="str">
            <v>Estado de Actividades</v>
          </cell>
          <cell r="K120" t="str">
            <v>Inversión Pública no Capitalizable</v>
          </cell>
          <cell r="L120" t="str">
            <v>Saldo</v>
          </cell>
          <cell r="S120">
            <v>109785428.38</v>
          </cell>
          <cell r="T120">
            <v>888228542.95000005</v>
          </cell>
        </row>
        <row r="121">
          <cell r="A121" t="str">
            <v>D02-R056</v>
          </cell>
          <cell r="B121">
            <v>2019</v>
          </cell>
          <cell r="C121" t="str">
            <v>190101</v>
          </cell>
          <cell r="D121" t="str">
            <v>R056</v>
          </cell>
          <cell r="E121" t="str">
            <v>D02</v>
          </cell>
          <cell r="F121" t="str">
            <v>Estado de Actividades</v>
          </cell>
          <cell r="K121" t="str">
            <v>Total de Gastos y Otras Pérdidas</v>
          </cell>
          <cell r="L121" t="str">
            <v>Total</v>
          </cell>
          <cell r="S121">
            <v>4350209347.2299995</v>
          </cell>
          <cell r="T121">
            <v>5174223666.1100006</v>
          </cell>
        </row>
        <row r="122">
          <cell r="A122" t="str">
            <v>D02-R057</v>
          </cell>
          <cell r="B122">
            <v>2019</v>
          </cell>
          <cell r="C122" t="str">
            <v>190101</v>
          </cell>
          <cell r="D122" t="str">
            <v>R057</v>
          </cell>
          <cell r="E122" t="str">
            <v>D02</v>
          </cell>
          <cell r="F122" t="str">
            <v>Estado de Actividades</v>
          </cell>
          <cell r="K122" t="str">
            <v>Resultados del Ejercicio (Ahorro/ Desahorro)</v>
          </cell>
          <cell r="L122" t="str">
            <v>Cálculo</v>
          </cell>
          <cell r="P122">
            <v>1248990593.250001</v>
          </cell>
          <cell r="S122">
            <v>1248990593.250001</v>
          </cell>
          <cell r="T122">
            <v>114992155.45999908</v>
          </cell>
        </row>
        <row r="123">
          <cell r="A123" t="str">
            <v>D03-R000</v>
          </cell>
          <cell r="B123">
            <v>2019</v>
          </cell>
          <cell r="C123" t="str">
            <v>190101</v>
          </cell>
          <cell r="D123" t="str">
            <v>R000</v>
          </cell>
          <cell r="E123" t="str">
            <v>D03</v>
          </cell>
          <cell r="F123" t="str">
            <v>Estado de Variación en la Hacienda Pública</v>
          </cell>
          <cell r="K123" t="str">
            <v>CONCEPTO</v>
          </cell>
          <cell r="L123" t="str">
            <v>Referencia</v>
          </cell>
          <cell r="S123" t="str">
            <v>Hacienda Pública/Patrimonio Contribuido</v>
          </cell>
          <cell r="T123" t="str">
            <v>Hacienda Pública/Patrimonio Generados de Ejercicios Anteriores</v>
          </cell>
          <cell r="U123" t="str">
            <v>Hacienda Pública/Patrimonio Generado del Ejercicio</v>
          </cell>
          <cell r="V123" t="str">
            <v>Ajustes por Cambios de Valor</v>
          </cell>
          <cell r="W123" t="str">
            <v>TOTAL</v>
          </cell>
        </row>
        <row r="124">
          <cell r="A124" t="str">
            <v>D03-R001</v>
          </cell>
          <cell r="B124">
            <v>2019</v>
          </cell>
          <cell r="C124" t="str">
            <v>190101</v>
          </cell>
          <cell r="D124" t="str">
            <v>R001</v>
          </cell>
          <cell r="E124" t="str">
            <v>D03</v>
          </cell>
          <cell r="F124" t="str">
            <v>Estado de Variación en la Hacienda Pública</v>
          </cell>
          <cell r="K124" t="str">
            <v>Rectificaciones de Resultados de Ejercicios Anteriores</v>
          </cell>
          <cell r="L124" t="str">
            <v>Saldo</v>
          </cell>
          <cell r="W124">
            <v>0</v>
          </cell>
        </row>
        <row r="125">
          <cell r="A125" t="str">
            <v>D03-R002</v>
          </cell>
          <cell r="B125">
            <v>2019</v>
          </cell>
          <cell r="C125" t="str">
            <v>190101</v>
          </cell>
          <cell r="D125" t="str">
            <v>R002</v>
          </cell>
          <cell r="E125" t="str">
            <v>D03</v>
          </cell>
          <cell r="F125" t="str">
            <v>Estado de Variación en la Hacienda Pública</v>
          </cell>
          <cell r="K125" t="str">
            <v>Patrimonio Neto Inicial Ajustado del Ejercicio</v>
          </cell>
          <cell r="L125" t="str">
            <v>Subtotal</v>
          </cell>
          <cell r="P125">
            <v>6998277181.1800003</v>
          </cell>
          <cell r="S125">
            <v>6998277181.1800003</v>
          </cell>
          <cell r="T125">
            <v>0</v>
          </cell>
          <cell r="U125">
            <v>0</v>
          </cell>
          <cell r="V125">
            <v>0</v>
          </cell>
          <cell r="W125">
            <v>6998277181.1800003</v>
          </cell>
        </row>
        <row r="126">
          <cell r="A126" t="str">
            <v>D03-R003</v>
          </cell>
          <cell r="B126">
            <v>2019</v>
          </cell>
          <cell r="C126" t="str">
            <v>190101</v>
          </cell>
          <cell r="D126" t="str">
            <v>R003</v>
          </cell>
          <cell r="E126" t="str">
            <v>D03</v>
          </cell>
          <cell r="F126" t="str">
            <v>Estado de Variación en la Hacienda Pública</v>
          </cell>
          <cell r="K126" t="str">
            <v>Aportaciones</v>
          </cell>
          <cell r="L126" t="str">
            <v>Saldo</v>
          </cell>
          <cell r="W126">
            <v>0</v>
          </cell>
        </row>
        <row r="127">
          <cell r="A127" t="str">
            <v>D03-R004</v>
          </cell>
          <cell r="B127">
            <v>2019</v>
          </cell>
          <cell r="C127" t="str">
            <v>190101</v>
          </cell>
          <cell r="D127" t="str">
            <v>R004</v>
          </cell>
          <cell r="E127" t="str">
            <v>D03</v>
          </cell>
          <cell r="F127" t="str">
            <v>Estado de Variación en la Hacienda Pública</v>
          </cell>
          <cell r="K127" t="str">
            <v>Donaciones de Capital</v>
          </cell>
          <cell r="L127" t="str">
            <v>Saldo</v>
          </cell>
          <cell r="W127">
            <v>0</v>
          </cell>
        </row>
        <row r="128">
          <cell r="A128" t="str">
            <v>D03-R005</v>
          </cell>
          <cell r="B128">
            <v>2019</v>
          </cell>
          <cell r="C128" t="str">
            <v>190101</v>
          </cell>
          <cell r="D128" t="str">
            <v>R005</v>
          </cell>
          <cell r="E128" t="str">
            <v>D03</v>
          </cell>
          <cell r="F128" t="str">
            <v>Estado de Variación en la Hacienda Pública</v>
          </cell>
          <cell r="K128" t="str">
            <v>Actualización de la Hacienda Pública/Patrimonio</v>
          </cell>
          <cell r="L128" t="str">
            <v>Saldo</v>
          </cell>
          <cell r="S128">
            <v>6998277181.1800003</v>
          </cell>
          <cell r="W128">
            <v>6998277181.1800003</v>
          </cell>
        </row>
        <row r="129">
          <cell r="A129" t="str">
            <v>D03-R006</v>
          </cell>
          <cell r="B129">
            <v>2019</v>
          </cell>
          <cell r="C129" t="str">
            <v>190101</v>
          </cell>
          <cell r="D129" t="str">
            <v>R006</v>
          </cell>
          <cell r="E129" t="str">
            <v>D03</v>
          </cell>
          <cell r="F129" t="str">
            <v>Estado de Variación en la Hacienda Pública</v>
          </cell>
          <cell r="K129" t="str">
            <v>Variaciones de la Hacienda Pública / Patrimonio Neto del Ejercicio</v>
          </cell>
          <cell r="L129" t="str">
            <v>Subtotal</v>
          </cell>
          <cell r="S129">
            <v>0</v>
          </cell>
          <cell r="T129">
            <v>984913803.49000001</v>
          </cell>
          <cell r="U129">
            <v>114992155.45999999</v>
          </cell>
          <cell r="V129">
            <v>0</v>
          </cell>
          <cell r="W129">
            <v>1099905958.95</v>
          </cell>
        </row>
        <row r="130">
          <cell r="A130" t="str">
            <v>D03-R007</v>
          </cell>
          <cell r="B130">
            <v>2019</v>
          </cell>
          <cell r="C130" t="str">
            <v>190101</v>
          </cell>
          <cell r="D130" t="str">
            <v>R007</v>
          </cell>
          <cell r="E130" t="str">
            <v>D03</v>
          </cell>
          <cell r="F130" t="str">
            <v>Estado de Variación en la Hacienda Pública</v>
          </cell>
          <cell r="K130" t="str">
            <v>Resultados del Ejercicio (Ahorro/Desahorro)</v>
          </cell>
          <cell r="L130" t="str">
            <v>Saldo</v>
          </cell>
          <cell r="U130">
            <v>114992155.45999999</v>
          </cell>
          <cell r="W130">
            <v>114992155.45999999</v>
          </cell>
        </row>
        <row r="131">
          <cell r="A131" t="str">
            <v>D03-R008</v>
          </cell>
          <cell r="B131">
            <v>2019</v>
          </cell>
          <cell r="C131" t="str">
            <v>190101</v>
          </cell>
          <cell r="D131" t="str">
            <v>R008</v>
          </cell>
          <cell r="E131" t="str">
            <v>D03</v>
          </cell>
          <cell r="F131" t="str">
            <v>Estado de Variación en la Hacienda Pública</v>
          </cell>
          <cell r="K131" t="str">
            <v>Resultados de Ejercicicios Anteriores</v>
          </cell>
          <cell r="L131" t="str">
            <v>Saldo</v>
          </cell>
          <cell r="T131">
            <v>984913803.49000001</v>
          </cell>
          <cell r="W131">
            <v>984913803.49000001</v>
          </cell>
        </row>
        <row r="132">
          <cell r="A132" t="str">
            <v>D03-R009</v>
          </cell>
          <cell r="B132">
            <v>2019</v>
          </cell>
          <cell r="C132" t="str">
            <v>190101</v>
          </cell>
          <cell r="D132" t="str">
            <v>R009</v>
          </cell>
          <cell r="E132" t="str">
            <v>D03</v>
          </cell>
          <cell r="F132" t="str">
            <v>Estado de Variación en la Hacienda Pública</v>
          </cell>
          <cell r="K132" t="str">
            <v>Revalúos</v>
          </cell>
          <cell r="L132" t="str">
            <v>Saldo</v>
          </cell>
          <cell r="W132">
            <v>0</v>
          </cell>
        </row>
        <row r="133">
          <cell r="A133" t="str">
            <v>D03-R010</v>
          </cell>
          <cell r="B133">
            <v>2019</v>
          </cell>
          <cell r="C133" t="str">
            <v>190101</v>
          </cell>
          <cell r="D133" t="str">
            <v>R010</v>
          </cell>
          <cell r="E133" t="str">
            <v>D03</v>
          </cell>
          <cell r="F133" t="str">
            <v>Estado de Variación en la Hacienda Pública</v>
          </cell>
          <cell r="K133" t="str">
            <v>Reservas</v>
          </cell>
          <cell r="L133" t="str">
            <v>Saldo</v>
          </cell>
          <cell r="W133">
            <v>0</v>
          </cell>
        </row>
        <row r="134">
          <cell r="A134" t="str">
            <v>D03-R011</v>
          </cell>
          <cell r="B134">
            <v>2019</v>
          </cell>
          <cell r="C134" t="str">
            <v>190101</v>
          </cell>
          <cell r="D134" t="str">
            <v>R011</v>
          </cell>
          <cell r="E134" t="str">
            <v>D03</v>
          </cell>
          <cell r="F134" t="str">
            <v>Estado de Variación en la Hacienda Pública</v>
          </cell>
          <cell r="K134" t="str">
            <v>Hacienda Pública/Patrimonio Neto del Ejericio (Anterior 20NN-1)</v>
          </cell>
          <cell r="L134" t="str">
            <v>Cálculo</v>
          </cell>
          <cell r="P134">
            <v>6998277181.1800003</v>
          </cell>
          <cell r="S134">
            <v>6998277181.1800003</v>
          </cell>
          <cell r="T134">
            <v>984913803.49000001</v>
          </cell>
          <cell r="U134">
            <v>114992155.45999999</v>
          </cell>
          <cell r="V134">
            <v>0</v>
          </cell>
          <cell r="W134">
            <v>8098183140.1300001</v>
          </cell>
        </row>
        <row r="135">
          <cell r="A135" t="str">
            <v>D03-R012</v>
          </cell>
          <cell r="B135">
            <v>2019</v>
          </cell>
          <cell r="C135" t="str">
            <v>190101</v>
          </cell>
          <cell r="D135" t="str">
            <v>R012</v>
          </cell>
          <cell r="E135" t="str">
            <v>D03</v>
          </cell>
          <cell r="F135" t="str">
            <v>Estado de Variación en la Hacienda Pública</v>
          </cell>
          <cell r="K135" t="str">
            <v>Cambios en la Hacienda Pública/Patrimonio Neto del Ejercicio (Actual 20NN)</v>
          </cell>
          <cell r="L135" t="str">
            <v>Subtotal</v>
          </cell>
          <cell r="S135">
            <v>530189352.32999998</v>
          </cell>
          <cell r="T135">
            <v>0</v>
          </cell>
          <cell r="U135">
            <v>0</v>
          </cell>
          <cell r="V135">
            <v>0</v>
          </cell>
          <cell r="W135">
            <v>530189352.32999998</v>
          </cell>
        </row>
        <row r="136">
          <cell r="A136" t="str">
            <v>D03-R013</v>
          </cell>
          <cell r="B136">
            <v>2019</v>
          </cell>
          <cell r="C136" t="str">
            <v>190101</v>
          </cell>
          <cell r="D136" t="str">
            <v>R013</v>
          </cell>
          <cell r="E136" t="str">
            <v>D03</v>
          </cell>
          <cell r="F136" t="str">
            <v>Estado de Variación en la Hacienda Pública</v>
          </cell>
          <cell r="K136" t="str">
            <v>Aportaciones</v>
          </cell>
          <cell r="L136" t="str">
            <v>Saldo</v>
          </cell>
          <cell r="W136">
            <v>0</v>
          </cell>
        </row>
        <row r="137">
          <cell r="A137" t="str">
            <v>D03-R014</v>
          </cell>
          <cell r="B137">
            <v>2019</v>
          </cell>
          <cell r="C137" t="str">
            <v>190101</v>
          </cell>
          <cell r="D137" t="str">
            <v>R014</v>
          </cell>
          <cell r="E137" t="str">
            <v>D03</v>
          </cell>
          <cell r="F137" t="str">
            <v>Estado de Variación en la Hacienda Pública</v>
          </cell>
          <cell r="K137" t="str">
            <v>Donaciones de Capital</v>
          </cell>
          <cell r="L137" t="str">
            <v>Saldo</v>
          </cell>
          <cell r="W137">
            <v>0</v>
          </cell>
        </row>
        <row r="138">
          <cell r="A138" t="str">
            <v>D03-R015</v>
          </cell>
          <cell r="B138">
            <v>2019</v>
          </cell>
          <cell r="C138" t="str">
            <v>190101</v>
          </cell>
          <cell r="D138" t="str">
            <v>R015</v>
          </cell>
          <cell r="E138" t="str">
            <v>D03</v>
          </cell>
          <cell r="F138" t="str">
            <v>Estado de Variación en la Hacienda Pública</v>
          </cell>
          <cell r="K138" t="str">
            <v>Actualización de la Hacienda Pública/Patrimonio</v>
          </cell>
          <cell r="L138" t="str">
            <v>Saldo</v>
          </cell>
          <cell r="S138">
            <v>530189352.32999998</v>
          </cell>
          <cell r="W138">
            <v>530189352.32999998</v>
          </cell>
        </row>
        <row r="139">
          <cell r="A139" t="str">
            <v>D03-R016</v>
          </cell>
          <cell r="B139">
            <v>2019</v>
          </cell>
          <cell r="C139" t="str">
            <v>190101</v>
          </cell>
          <cell r="D139" t="str">
            <v>R016</v>
          </cell>
          <cell r="E139" t="str">
            <v>D03</v>
          </cell>
          <cell r="F139" t="str">
            <v>Estado de Variación en la Hacienda Pública</v>
          </cell>
          <cell r="K139" t="str">
            <v>Variaciones de la Hacienda Pública / Patrimonio Neto del Ejercicio</v>
          </cell>
          <cell r="L139" t="str">
            <v>Subtotal</v>
          </cell>
          <cell r="S139">
            <v>0</v>
          </cell>
          <cell r="T139">
            <v>86348235.189999998</v>
          </cell>
          <cell r="U139">
            <v>1133998437.79</v>
          </cell>
          <cell r="V139">
            <v>0</v>
          </cell>
          <cell r="W139">
            <v>1220346672.98</v>
          </cell>
        </row>
        <row r="140">
          <cell r="A140" t="str">
            <v>D03-R017</v>
          </cell>
          <cell r="B140">
            <v>2019</v>
          </cell>
          <cell r="C140" t="str">
            <v>190101</v>
          </cell>
          <cell r="D140" t="str">
            <v>R017</v>
          </cell>
          <cell r="E140" t="str">
            <v>D03</v>
          </cell>
          <cell r="F140" t="str">
            <v>Estado de Variación en la Hacienda Pública</v>
          </cell>
          <cell r="K140" t="str">
            <v>Resultados del Ejercicio (Ahorro/Desahorro)</v>
          </cell>
          <cell r="L140" t="str">
            <v>Saldo</v>
          </cell>
          <cell r="P140">
            <v>1248990593.25</v>
          </cell>
          <cell r="U140">
            <v>1248990593.25</v>
          </cell>
          <cell r="W140">
            <v>1248990593.25</v>
          </cell>
        </row>
        <row r="141">
          <cell r="A141" t="str">
            <v>D03-R018</v>
          </cell>
          <cell r="B141">
            <v>2019</v>
          </cell>
          <cell r="C141" t="str">
            <v>190101</v>
          </cell>
          <cell r="D141" t="str">
            <v>R018</v>
          </cell>
          <cell r="E141" t="str">
            <v>D03</v>
          </cell>
          <cell r="F141" t="str">
            <v>Estado de Variación en la Hacienda Pública</v>
          </cell>
          <cell r="K141" t="str">
            <v>Resultados de Ejercicicios Anteriores</v>
          </cell>
          <cell r="L141" t="str">
            <v>Saldo</v>
          </cell>
          <cell r="T141">
            <v>86348235.189999998</v>
          </cell>
          <cell r="U141">
            <v>-114992155.45999999</v>
          </cell>
          <cell r="W141">
            <v>-28643920.269999996</v>
          </cell>
        </row>
        <row r="142">
          <cell r="A142" t="str">
            <v>D03-R019</v>
          </cell>
          <cell r="B142">
            <v>2019</v>
          </cell>
          <cell r="C142" t="str">
            <v>190101</v>
          </cell>
          <cell r="D142" t="str">
            <v>R019</v>
          </cell>
          <cell r="E142" t="str">
            <v>D03</v>
          </cell>
          <cell r="F142" t="str">
            <v>Estado de Variación en la Hacienda Pública</v>
          </cell>
          <cell r="K142" t="str">
            <v>Revalúos</v>
          </cell>
          <cell r="L142" t="str">
            <v>Saldo</v>
          </cell>
          <cell r="W142">
            <v>0</v>
          </cell>
        </row>
        <row r="143">
          <cell r="A143" t="str">
            <v>D03-R020</v>
          </cell>
          <cell r="B143">
            <v>2019</v>
          </cell>
          <cell r="C143" t="str">
            <v>190101</v>
          </cell>
          <cell r="D143" t="str">
            <v>R020</v>
          </cell>
          <cell r="E143" t="str">
            <v>D03</v>
          </cell>
          <cell r="F143" t="str">
            <v>Estado de Variación en la Hacienda Pública</v>
          </cell>
          <cell r="K143" t="str">
            <v>Reservas</v>
          </cell>
          <cell r="L143" t="str">
            <v>Saldo</v>
          </cell>
          <cell r="W143">
            <v>0</v>
          </cell>
        </row>
        <row r="144">
          <cell r="A144" t="str">
            <v>D03-R021</v>
          </cell>
          <cell r="B144">
            <v>2019</v>
          </cell>
          <cell r="C144" t="str">
            <v>190101</v>
          </cell>
          <cell r="D144" t="str">
            <v>R021</v>
          </cell>
          <cell r="E144" t="str">
            <v>D03</v>
          </cell>
          <cell r="F144" t="str">
            <v>Estado de Variación en la Hacienda Pública</v>
          </cell>
          <cell r="K144" t="str">
            <v>Saldo Neto de la Hacienda Pública / Patrimonio 20XN</v>
          </cell>
          <cell r="L144" t="str">
            <v>Cálculo</v>
          </cell>
          <cell r="P144">
            <v>7528466533.5100002</v>
          </cell>
          <cell r="S144">
            <v>7528466533.5100002</v>
          </cell>
          <cell r="T144">
            <v>1071262038.6800001</v>
          </cell>
          <cell r="U144">
            <v>1248990593.25</v>
          </cell>
          <cell r="V144">
            <v>0</v>
          </cell>
          <cell r="W144">
            <v>9848719165.4400005</v>
          </cell>
        </row>
        <row r="145">
          <cell r="A145" t="str">
            <v>D04-R000</v>
          </cell>
          <cell r="B145">
            <v>2019</v>
          </cell>
          <cell r="C145" t="str">
            <v>190101</v>
          </cell>
          <cell r="D145" t="str">
            <v>R000</v>
          </cell>
          <cell r="E145" t="str">
            <v>D04</v>
          </cell>
          <cell r="F145" t="str">
            <v>Estado de Cambios en la Situación Financiera</v>
          </cell>
          <cell r="K145" t="str">
            <v>CONCEPTO</v>
          </cell>
          <cell r="L145" t="str">
            <v>Referencia</v>
          </cell>
          <cell r="S145" t="str">
            <v>Origen</v>
          </cell>
          <cell r="T145" t="str">
            <v>Aplicación</v>
          </cell>
        </row>
        <row r="146">
          <cell r="A146" t="str">
            <v>D04-R001</v>
          </cell>
          <cell r="B146">
            <v>2019</v>
          </cell>
          <cell r="C146" t="str">
            <v>190101</v>
          </cell>
          <cell r="D146" t="str">
            <v>R001</v>
          </cell>
          <cell r="E146" t="str">
            <v>D04</v>
          </cell>
          <cell r="F146" t="str">
            <v>Estado de Cambios en la Situación Financiera</v>
          </cell>
          <cell r="K146" t="str">
            <v>ACTIVO</v>
          </cell>
          <cell r="L146" t="str">
            <v>Cálculo</v>
          </cell>
          <cell r="P146">
            <v>1931362074.6100001</v>
          </cell>
          <cell r="S146">
            <v>130220402.61</v>
          </cell>
          <cell r="T146">
            <v>1801141672</v>
          </cell>
        </row>
        <row r="147">
          <cell r="A147" t="str">
            <v>D04-R002</v>
          </cell>
          <cell r="B147">
            <v>2019</v>
          </cell>
          <cell r="C147" t="str">
            <v>190101</v>
          </cell>
          <cell r="D147" t="str">
            <v>R002</v>
          </cell>
          <cell r="E147" t="str">
            <v>D04</v>
          </cell>
          <cell r="F147" t="str">
            <v>Estado de Cambios en la Situación Financiera</v>
          </cell>
          <cell r="K147" t="str">
            <v>Activo Circulante</v>
          </cell>
          <cell r="L147" t="str">
            <v>Subtotal</v>
          </cell>
          <cell r="S147">
            <v>4084026.98</v>
          </cell>
          <cell r="T147">
            <v>929799671.69000006</v>
          </cell>
        </row>
        <row r="148">
          <cell r="A148" t="str">
            <v>D04-R003</v>
          </cell>
          <cell r="B148">
            <v>2019</v>
          </cell>
          <cell r="C148" t="str">
            <v>190101</v>
          </cell>
          <cell r="D148" t="str">
            <v>R003</v>
          </cell>
          <cell r="E148" t="str">
            <v>D04</v>
          </cell>
          <cell r="F148" t="str">
            <v>Estado de Cambios en la Situación Financiera</v>
          </cell>
          <cell r="K148" t="str">
            <v xml:space="preserve">Efectivo y Equivalentes </v>
          </cell>
          <cell r="L148" t="str">
            <v>Saldo</v>
          </cell>
          <cell r="P148">
            <v>883782519.07000005</v>
          </cell>
          <cell r="T148">
            <v>883782519.07000005</v>
          </cell>
        </row>
        <row r="149">
          <cell r="A149" t="str">
            <v>D04-R004</v>
          </cell>
          <cell r="B149">
            <v>2019</v>
          </cell>
          <cell r="C149" t="str">
            <v>190101</v>
          </cell>
          <cell r="D149" t="str">
            <v>R004</v>
          </cell>
          <cell r="E149" t="str">
            <v>D04</v>
          </cell>
          <cell r="F149" t="str">
            <v>Estado de Cambios en la Situación Financiera</v>
          </cell>
          <cell r="K149" t="str">
            <v>Derechos a Recibir Efectivo o Equivalentes</v>
          </cell>
          <cell r="L149" t="str">
            <v>Saldo</v>
          </cell>
          <cell r="P149">
            <v>4084026.98</v>
          </cell>
          <cell r="S149">
            <v>4084026.98</v>
          </cell>
        </row>
        <row r="150">
          <cell r="A150" t="str">
            <v>D04-R005</v>
          </cell>
          <cell r="B150">
            <v>2019</v>
          </cell>
          <cell r="C150" t="str">
            <v>190101</v>
          </cell>
          <cell r="D150" t="str">
            <v>R005</v>
          </cell>
          <cell r="E150" t="str">
            <v>D04</v>
          </cell>
          <cell r="F150" t="str">
            <v>Estado de Cambios en la Situación Financiera</v>
          </cell>
          <cell r="K150" t="str">
            <v>Derechos a Recibir Bienes o Servicios</v>
          </cell>
          <cell r="L150" t="str">
            <v>Saldo</v>
          </cell>
          <cell r="P150">
            <v>30877579.91</v>
          </cell>
          <cell r="T150">
            <v>30877579.91</v>
          </cell>
        </row>
        <row r="151">
          <cell r="A151" t="str">
            <v>D04-R006</v>
          </cell>
          <cell r="B151">
            <v>2019</v>
          </cell>
          <cell r="C151" t="str">
            <v>190101</v>
          </cell>
          <cell r="D151" t="str">
            <v>R006</v>
          </cell>
          <cell r="E151" t="str">
            <v>D04</v>
          </cell>
          <cell r="F151" t="str">
            <v>Estado de Cambios en la Situación Financiera</v>
          </cell>
          <cell r="K151" t="str">
            <v>Inventarios</v>
          </cell>
          <cell r="L151" t="str">
            <v>Saldo</v>
          </cell>
          <cell r="P151">
            <v>0</v>
          </cell>
        </row>
        <row r="152">
          <cell r="A152" t="str">
            <v>D04-R007</v>
          </cell>
          <cell r="B152">
            <v>2019</v>
          </cell>
          <cell r="C152" t="str">
            <v>190101</v>
          </cell>
          <cell r="D152" t="str">
            <v>R007</v>
          </cell>
          <cell r="E152" t="str">
            <v>D04</v>
          </cell>
          <cell r="F152" t="str">
            <v>Estado de Cambios en la Situación Financiera</v>
          </cell>
          <cell r="K152" t="str">
            <v xml:space="preserve">Almacenes </v>
          </cell>
          <cell r="L152" t="str">
            <v>Saldo</v>
          </cell>
          <cell r="P152">
            <v>15139572.710000001</v>
          </cell>
          <cell r="T152">
            <v>15139572.710000001</v>
          </cell>
        </row>
        <row r="153">
          <cell r="A153" t="str">
            <v>D04-R008</v>
          </cell>
          <cell r="B153">
            <v>2019</v>
          </cell>
          <cell r="C153" t="str">
            <v>190101</v>
          </cell>
          <cell r="D153" t="str">
            <v>R008</v>
          </cell>
          <cell r="E153" t="str">
            <v>D04</v>
          </cell>
          <cell r="F153" t="str">
            <v>Estado de Cambios en la Situación Financiera</v>
          </cell>
          <cell r="K153" t="str">
            <v>Estimación por Pérdida o Deterioro de Activos Circulantes</v>
          </cell>
          <cell r="L153" t="str">
            <v>Saldo</v>
          </cell>
          <cell r="P153">
            <v>0</v>
          </cell>
        </row>
        <row r="154">
          <cell r="A154" t="str">
            <v>D04-R009</v>
          </cell>
          <cell r="B154">
            <v>2019</v>
          </cell>
          <cell r="C154" t="str">
            <v>190101</v>
          </cell>
          <cell r="D154" t="str">
            <v>R009</v>
          </cell>
          <cell r="E154" t="str">
            <v>D04</v>
          </cell>
          <cell r="F154" t="str">
            <v>Estado de Cambios en la Situación Financiera</v>
          </cell>
          <cell r="K154" t="str">
            <v>Otros Activos Circulantes</v>
          </cell>
          <cell r="L154" t="str">
            <v>Saldo</v>
          </cell>
          <cell r="P154">
            <v>0</v>
          </cell>
        </row>
        <row r="155">
          <cell r="A155" t="str">
            <v>D04-R010</v>
          </cell>
          <cell r="B155">
            <v>2019</v>
          </cell>
          <cell r="C155" t="str">
            <v>190101</v>
          </cell>
          <cell r="D155" t="str">
            <v>R010</v>
          </cell>
          <cell r="E155" t="str">
            <v>D04</v>
          </cell>
          <cell r="F155" t="str">
            <v>Estado de Cambios en la Situación Financiera</v>
          </cell>
          <cell r="K155" t="str">
            <v>Activo No Circulante</v>
          </cell>
          <cell r="L155" t="str">
            <v>Subtotal</v>
          </cell>
          <cell r="S155">
            <v>126136375.63</v>
          </cell>
          <cell r="T155">
            <v>871342000.31000006</v>
          </cell>
        </row>
        <row r="156">
          <cell r="A156" t="str">
            <v>D04-R011</v>
          </cell>
          <cell r="B156">
            <v>2019</v>
          </cell>
          <cell r="C156" t="str">
            <v>190101</v>
          </cell>
          <cell r="D156" t="str">
            <v>R011</v>
          </cell>
          <cell r="E156" t="str">
            <v>D04</v>
          </cell>
          <cell r="F156" t="str">
            <v>Estado de Cambios en la Situación Financiera</v>
          </cell>
          <cell r="K156" t="str">
            <v>Inversiones Financieras a Largo Plazo</v>
          </cell>
          <cell r="L156" t="str">
            <v>Saldo</v>
          </cell>
          <cell r="P156">
            <v>484585.32</v>
          </cell>
          <cell r="T156">
            <v>484585.32</v>
          </cell>
        </row>
        <row r="157">
          <cell r="A157" t="str">
            <v>D04-R012</v>
          </cell>
          <cell r="B157">
            <v>2019</v>
          </cell>
          <cell r="C157" t="str">
            <v>190101</v>
          </cell>
          <cell r="D157" t="str">
            <v>R012</v>
          </cell>
          <cell r="E157" t="str">
            <v>D04</v>
          </cell>
          <cell r="F157" t="str">
            <v>Estado de Cambios en la Situación Financiera</v>
          </cell>
          <cell r="K157" t="str">
            <v>Derechos a Recibir Efectivo o Equivalentes a Largo Plazo</v>
          </cell>
          <cell r="L157" t="str">
            <v>Saldo</v>
          </cell>
          <cell r="P157">
            <v>0</v>
          </cell>
        </row>
        <row r="158">
          <cell r="A158" t="str">
            <v>D04-R013</v>
          </cell>
          <cell r="B158">
            <v>2019</v>
          </cell>
          <cell r="C158" t="str">
            <v>190101</v>
          </cell>
          <cell r="D158" t="str">
            <v>R013</v>
          </cell>
          <cell r="E158" t="str">
            <v>D04</v>
          </cell>
          <cell r="F158" t="str">
            <v>Estado de Cambios en la Situación Financiera</v>
          </cell>
          <cell r="K158" t="str">
            <v>Bienes Inmuebles, Infraestructura y Construcciones en Proceso</v>
          </cell>
          <cell r="L158" t="str">
            <v>Saldo</v>
          </cell>
          <cell r="P158">
            <v>684560900.74000001</v>
          </cell>
          <cell r="T158">
            <v>684560900.74000001</v>
          </cell>
        </row>
        <row r="159">
          <cell r="A159" t="str">
            <v>D04-R014</v>
          </cell>
          <cell r="B159">
            <v>2019</v>
          </cell>
          <cell r="C159" t="str">
            <v>190101</v>
          </cell>
          <cell r="D159" t="str">
            <v>R014</v>
          </cell>
          <cell r="E159" t="str">
            <v>D04</v>
          </cell>
          <cell r="F159" t="str">
            <v>Estado de Cambios en la Situación Financiera</v>
          </cell>
          <cell r="K159" t="str">
            <v>Bienes Muebles</v>
          </cell>
          <cell r="L159" t="str">
            <v>Saldo</v>
          </cell>
          <cell r="P159">
            <v>185571514.25</v>
          </cell>
          <cell r="T159">
            <v>185571514.25</v>
          </cell>
        </row>
        <row r="160">
          <cell r="A160" t="str">
            <v>D04-R015</v>
          </cell>
          <cell r="B160">
            <v>2019</v>
          </cell>
          <cell r="C160" t="str">
            <v>190101</v>
          </cell>
          <cell r="D160" t="str">
            <v>R015</v>
          </cell>
          <cell r="E160" t="str">
            <v>D04</v>
          </cell>
          <cell r="F160" t="str">
            <v>Estado de Cambios en la Situación Financiera</v>
          </cell>
          <cell r="K160" t="str">
            <v>Activos Intangibles</v>
          </cell>
          <cell r="L160" t="str">
            <v>Saldo</v>
          </cell>
          <cell r="P160">
            <v>725000</v>
          </cell>
          <cell r="T160">
            <v>725000</v>
          </cell>
        </row>
        <row r="161">
          <cell r="A161" t="str">
            <v>D04-R016</v>
          </cell>
          <cell r="B161">
            <v>2019</v>
          </cell>
          <cell r="C161" t="str">
            <v>190101</v>
          </cell>
          <cell r="D161" t="str">
            <v>R016</v>
          </cell>
          <cell r="E161" t="str">
            <v>D04</v>
          </cell>
          <cell r="F161" t="str">
            <v>Estado de Cambios en la Situación Financiera</v>
          </cell>
          <cell r="K161" t="str">
            <v>Depreciación, Deterioro y Amortización Acumulada de Bienes</v>
          </cell>
          <cell r="L161" t="str">
            <v>Saldo</v>
          </cell>
          <cell r="P161">
            <v>126136375.63</v>
          </cell>
          <cell r="S161">
            <v>126136375.63</v>
          </cell>
        </row>
        <row r="162">
          <cell r="A162" t="str">
            <v>D04-R017</v>
          </cell>
          <cell r="B162">
            <v>2019</v>
          </cell>
          <cell r="C162" t="str">
            <v>190101</v>
          </cell>
          <cell r="D162" t="str">
            <v>R017</v>
          </cell>
          <cell r="E162" t="str">
            <v>D04</v>
          </cell>
          <cell r="F162" t="str">
            <v>Estado de Cambios en la Situación Financiera</v>
          </cell>
          <cell r="K162" t="str">
            <v>Activos Diferidos</v>
          </cell>
          <cell r="L162" t="str">
            <v>Saldo</v>
          </cell>
          <cell r="P162">
            <v>0</v>
          </cell>
        </row>
        <row r="163">
          <cell r="A163" t="str">
            <v>D04-R018</v>
          </cell>
          <cell r="B163">
            <v>2019</v>
          </cell>
          <cell r="C163" t="str">
            <v>190101</v>
          </cell>
          <cell r="D163" t="str">
            <v>R018</v>
          </cell>
          <cell r="E163" t="str">
            <v>D04</v>
          </cell>
          <cell r="F163" t="str">
            <v>Estado de Cambios en la Situación Financiera</v>
          </cell>
          <cell r="K163" t="str">
            <v>Estimación por Pérdida o Deterioro de Activos no Circulantes</v>
          </cell>
          <cell r="L163" t="str">
            <v>Saldo</v>
          </cell>
          <cell r="P163">
            <v>0</v>
          </cell>
        </row>
        <row r="164">
          <cell r="A164" t="str">
            <v>D04-R019</v>
          </cell>
          <cell r="B164">
            <v>2019</v>
          </cell>
          <cell r="C164" t="str">
            <v>190101</v>
          </cell>
          <cell r="D164" t="str">
            <v>R019</v>
          </cell>
          <cell r="E164" t="str">
            <v>D04</v>
          </cell>
          <cell r="F164" t="str">
            <v>Estado de Cambios en la Situación Financiera</v>
          </cell>
          <cell r="K164" t="str">
            <v>Otros Activos No Ciculantes</v>
          </cell>
          <cell r="L164" t="str">
            <v>Saldo</v>
          </cell>
          <cell r="P164">
            <v>0</v>
          </cell>
        </row>
        <row r="165">
          <cell r="A165" t="str">
            <v>D04-R020</v>
          </cell>
          <cell r="B165">
            <v>2019</v>
          </cell>
          <cell r="C165" t="str">
            <v>190101</v>
          </cell>
          <cell r="D165" t="str">
            <v>R020</v>
          </cell>
          <cell r="E165" t="str">
            <v>D04</v>
          </cell>
          <cell r="F165" t="str">
            <v>Estado de Cambios en la Situación Financiera</v>
          </cell>
          <cell r="K165" t="str">
            <v>PASIVO</v>
          </cell>
          <cell r="L165" t="str">
            <v>Cálculo</v>
          </cell>
          <cell r="S165">
            <v>19900648.940000001</v>
          </cell>
          <cell r="T165">
            <v>99515404.859999999</v>
          </cell>
        </row>
        <row r="166">
          <cell r="A166" t="str">
            <v>D04-R021</v>
          </cell>
          <cell r="B166">
            <v>2019</v>
          </cell>
          <cell r="C166" t="str">
            <v>190101</v>
          </cell>
          <cell r="D166" t="str">
            <v>R021</v>
          </cell>
          <cell r="E166" t="str">
            <v>D04</v>
          </cell>
          <cell r="F166" t="str">
            <v>Estado de Cambios en la Situación Financiera</v>
          </cell>
          <cell r="K166" t="str">
            <v>Pasivo Circulante</v>
          </cell>
          <cell r="L166" t="str">
            <v>Subtotal</v>
          </cell>
          <cell r="S166">
            <v>19900648.940000001</v>
          </cell>
          <cell r="T166">
            <v>6299151.7400000002</v>
          </cell>
        </row>
        <row r="167">
          <cell r="A167" t="str">
            <v>D04-R022</v>
          </cell>
          <cell r="B167">
            <v>2019</v>
          </cell>
          <cell r="C167" t="str">
            <v>190101</v>
          </cell>
          <cell r="D167" t="str">
            <v>R022</v>
          </cell>
          <cell r="E167" t="str">
            <v>D04</v>
          </cell>
          <cell r="F167" t="str">
            <v>Estado de Cambios en la Situación Financiera</v>
          </cell>
          <cell r="K167" t="str">
            <v>Cuentas por Pagar a Corto Plazo</v>
          </cell>
          <cell r="L167" t="str">
            <v>Saldo</v>
          </cell>
          <cell r="S167">
            <v>19900648.940000001</v>
          </cell>
        </row>
        <row r="168">
          <cell r="A168" t="str">
            <v>D04-R023</v>
          </cell>
          <cell r="B168">
            <v>2019</v>
          </cell>
          <cell r="C168" t="str">
            <v>190101</v>
          </cell>
          <cell r="D168" t="str">
            <v>R023</v>
          </cell>
          <cell r="E168" t="str">
            <v>D04</v>
          </cell>
          <cell r="F168" t="str">
            <v>Estado de Cambios en la Situación Financiera</v>
          </cell>
          <cell r="K168" t="str">
            <v>Documentos por Pagar a Corto Plazo</v>
          </cell>
          <cell r="L168" t="str">
            <v>Saldo</v>
          </cell>
        </row>
        <row r="169">
          <cell r="A169" t="str">
            <v>D04-R024</v>
          </cell>
          <cell r="B169">
            <v>2019</v>
          </cell>
          <cell r="C169" t="str">
            <v>190101</v>
          </cell>
          <cell r="D169" t="str">
            <v>R024</v>
          </cell>
          <cell r="E169" t="str">
            <v>D04</v>
          </cell>
          <cell r="F169" t="str">
            <v>Estado de Cambios en la Situación Financiera</v>
          </cell>
          <cell r="K169" t="str">
            <v>Porción a Corto Plazo de la Deuda Pública a Largo Plazo</v>
          </cell>
          <cell r="L169" t="str">
            <v>Saldo</v>
          </cell>
        </row>
        <row r="170">
          <cell r="A170" t="str">
            <v>D04-R025</v>
          </cell>
          <cell r="B170">
            <v>2019</v>
          </cell>
          <cell r="C170" t="str">
            <v>190101</v>
          </cell>
          <cell r="D170" t="str">
            <v>R025</v>
          </cell>
          <cell r="E170" t="str">
            <v>D04</v>
          </cell>
          <cell r="F170" t="str">
            <v>Estado de Cambios en la Situación Financiera</v>
          </cell>
          <cell r="K170" t="str">
            <v>Títulos y Valores a Corto Plazo</v>
          </cell>
          <cell r="L170" t="str">
            <v>Saldo</v>
          </cell>
        </row>
        <row r="171">
          <cell r="A171" t="str">
            <v>D04-R026</v>
          </cell>
          <cell r="B171">
            <v>2019</v>
          </cell>
          <cell r="C171" t="str">
            <v>190101</v>
          </cell>
          <cell r="D171" t="str">
            <v>R026</v>
          </cell>
          <cell r="E171" t="str">
            <v>D04</v>
          </cell>
          <cell r="F171" t="str">
            <v>Estado de Cambios en la Situación Financiera</v>
          </cell>
          <cell r="K171" t="str">
            <v>Pasivos Diferidos a Corto Plazo</v>
          </cell>
          <cell r="L171" t="str">
            <v>Saldo</v>
          </cell>
        </row>
        <row r="172">
          <cell r="A172" t="str">
            <v>D04-R027</v>
          </cell>
          <cell r="B172">
            <v>2019</v>
          </cell>
          <cell r="C172" t="str">
            <v>190101</v>
          </cell>
          <cell r="D172" t="str">
            <v>R027</v>
          </cell>
          <cell r="E172" t="str">
            <v>D04</v>
          </cell>
          <cell r="F172" t="str">
            <v>Estado de Cambios en la Situación Financiera</v>
          </cell>
          <cell r="K172" t="str">
            <v>Fondos y Bienes de Terceros en Garantía y/o Administración a Corto Plazo</v>
          </cell>
          <cell r="L172" t="str">
            <v>Saldo</v>
          </cell>
          <cell r="T172">
            <v>6281397.4500000002</v>
          </cell>
        </row>
        <row r="173">
          <cell r="A173" t="str">
            <v>D04-R028</v>
          </cell>
          <cell r="B173">
            <v>2019</v>
          </cell>
          <cell r="C173" t="str">
            <v>190101</v>
          </cell>
          <cell r="D173" t="str">
            <v>R028</v>
          </cell>
          <cell r="E173" t="str">
            <v>D04</v>
          </cell>
          <cell r="F173" t="str">
            <v>Estado de Cambios en la Situación Financiera</v>
          </cell>
          <cell r="K173" t="str">
            <v>Provisiones a Corto Plazo</v>
          </cell>
          <cell r="L173" t="str">
            <v>Saldo</v>
          </cell>
        </row>
        <row r="174">
          <cell r="A174" t="str">
            <v>D04-R029</v>
          </cell>
          <cell r="B174">
            <v>2019</v>
          </cell>
          <cell r="C174" t="str">
            <v>190101</v>
          </cell>
          <cell r="D174" t="str">
            <v>R029</v>
          </cell>
          <cell r="E174" t="str">
            <v>D04</v>
          </cell>
          <cell r="F174" t="str">
            <v>Estado de Cambios en la Situación Financiera</v>
          </cell>
          <cell r="K174" t="str">
            <v>Otros Pasivos a Corto Plazo</v>
          </cell>
          <cell r="L174" t="str">
            <v>Saldo</v>
          </cell>
          <cell r="T174">
            <v>17754.29</v>
          </cell>
        </row>
        <row r="175">
          <cell r="A175" t="str">
            <v>D04-R030</v>
          </cell>
          <cell r="B175">
            <v>2019</v>
          </cell>
          <cell r="C175" t="str">
            <v>190101</v>
          </cell>
          <cell r="D175" t="str">
            <v>R030</v>
          </cell>
          <cell r="E175" t="str">
            <v>D04</v>
          </cell>
          <cell r="F175" t="str">
            <v>Estado de Cambios en la Situación Financiera</v>
          </cell>
          <cell r="K175" t="str">
            <v>Pasivo No Circulante</v>
          </cell>
          <cell r="L175" t="str">
            <v>Subtotal</v>
          </cell>
          <cell r="S175">
            <v>0</v>
          </cell>
          <cell r="T175">
            <v>93216253.120000005</v>
          </cell>
        </row>
        <row r="176">
          <cell r="A176" t="str">
            <v>D04-R031</v>
          </cell>
          <cell r="B176">
            <v>2019</v>
          </cell>
          <cell r="C176" t="str">
            <v>190101</v>
          </cell>
          <cell r="D176" t="str">
            <v>R031</v>
          </cell>
          <cell r="E176" t="str">
            <v>D04</v>
          </cell>
          <cell r="F176" t="str">
            <v>Estado de Cambios en la Situación Financiera</v>
          </cell>
          <cell r="K176" t="str">
            <v>Cuentas por Pagar a Largo Plazo</v>
          </cell>
          <cell r="L176" t="str">
            <v>Saldo</v>
          </cell>
        </row>
        <row r="177">
          <cell r="A177" t="str">
            <v>D04-R032</v>
          </cell>
          <cell r="B177">
            <v>2019</v>
          </cell>
          <cell r="C177" t="str">
            <v>190101</v>
          </cell>
          <cell r="D177" t="str">
            <v>R032</v>
          </cell>
          <cell r="E177" t="str">
            <v>D04</v>
          </cell>
          <cell r="F177" t="str">
            <v>Estado de Cambios en la Situación Financiera</v>
          </cell>
          <cell r="K177" t="str">
            <v>Documentos por Pagar a Largo Plazo</v>
          </cell>
          <cell r="L177" t="str">
            <v>Saldo</v>
          </cell>
        </row>
        <row r="178">
          <cell r="A178" t="str">
            <v>D04-R033</v>
          </cell>
          <cell r="B178">
            <v>2019</v>
          </cell>
          <cell r="C178" t="str">
            <v>190101</v>
          </cell>
          <cell r="D178" t="str">
            <v>R033</v>
          </cell>
          <cell r="E178" t="str">
            <v>D04</v>
          </cell>
          <cell r="F178" t="str">
            <v>Estado de Cambios en la Situación Financiera</v>
          </cell>
          <cell r="K178" t="str">
            <v>Deuda Pública a Largo Plazo</v>
          </cell>
          <cell r="L178" t="str">
            <v>Saldo</v>
          </cell>
          <cell r="T178">
            <v>93216253.120000005</v>
          </cell>
        </row>
        <row r="179">
          <cell r="A179" t="str">
            <v>D04-R034</v>
          </cell>
          <cell r="B179">
            <v>2019</v>
          </cell>
          <cell r="C179" t="str">
            <v>190101</v>
          </cell>
          <cell r="D179" t="str">
            <v>R034</v>
          </cell>
          <cell r="E179" t="str">
            <v>D04</v>
          </cell>
          <cell r="F179" t="str">
            <v>Estado de Cambios en la Situación Financiera</v>
          </cell>
          <cell r="K179" t="str">
            <v>Pasivos Diferidos a Largo Plazo</v>
          </cell>
          <cell r="L179" t="str">
            <v>Saldo</v>
          </cell>
        </row>
        <row r="180">
          <cell r="A180" t="str">
            <v>D04-R035</v>
          </cell>
          <cell r="B180">
            <v>2019</v>
          </cell>
          <cell r="C180" t="str">
            <v>190101</v>
          </cell>
          <cell r="D180" t="str">
            <v>R035</v>
          </cell>
          <cell r="E180" t="str">
            <v>D04</v>
          </cell>
          <cell r="F180" t="str">
            <v>Estado de Cambios en la Situación Financiera</v>
          </cell>
          <cell r="K180" t="str">
            <v>Fondos y Bienes de Terceros en Garantía y/o en Administración a Largo Plazo</v>
          </cell>
          <cell r="L180" t="str">
            <v>Saldo</v>
          </cell>
        </row>
        <row r="181">
          <cell r="A181" t="str">
            <v>D04-R036</v>
          </cell>
          <cell r="B181">
            <v>2019</v>
          </cell>
          <cell r="C181" t="str">
            <v>190101</v>
          </cell>
          <cell r="D181" t="str">
            <v>R036</v>
          </cell>
          <cell r="E181" t="str">
            <v>D04</v>
          </cell>
          <cell r="F181" t="str">
            <v>Estado de Cambios en la Situación Financiera</v>
          </cell>
          <cell r="K181" t="str">
            <v>Provisiones a Largo Plazo</v>
          </cell>
          <cell r="L181" t="str">
            <v>Saldo</v>
          </cell>
        </row>
        <row r="182">
          <cell r="A182" t="str">
            <v>D04-R037</v>
          </cell>
          <cell r="B182">
            <v>2019</v>
          </cell>
          <cell r="C182" t="str">
            <v>190101</v>
          </cell>
          <cell r="D182" t="str">
            <v>R037</v>
          </cell>
          <cell r="E182" t="str">
            <v>D04</v>
          </cell>
          <cell r="F182" t="str">
            <v>Estado de Cambios en la Situación Financiera</v>
          </cell>
          <cell r="K182" t="str">
            <v>HACIENDA PUBLICA/PATRIMONIO</v>
          </cell>
          <cell r="L182" t="str">
            <v>Cálculo</v>
          </cell>
          <cell r="S182">
            <v>1750536025.3099999</v>
          </cell>
          <cell r="T182">
            <v>0</v>
          </cell>
        </row>
        <row r="183">
          <cell r="A183" t="str">
            <v>D04-R038</v>
          </cell>
          <cell r="B183">
            <v>2019</v>
          </cell>
          <cell r="C183" t="str">
            <v>190101</v>
          </cell>
          <cell r="D183" t="str">
            <v>R038</v>
          </cell>
          <cell r="E183" t="str">
            <v>D04</v>
          </cell>
          <cell r="F183" t="str">
            <v>Estado de Cambios en la Situación Financiera</v>
          </cell>
          <cell r="K183" t="str">
            <v>Hacienda Pública/Patrimonio Contribuido</v>
          </cell>
          <cell r="L183" t="str">
            <v>Subtotal</v>
          </cell>
          <cell r="S183">
            <v>530189352.32999998</v>
          </cell>
          <cell r="T183">
            <v>0</v>
          </cell>
        </row>
        <row r="184">
          <cell r="A184" t="str">
            <v>D04-R039</v>
          </cell>
          <cell r="B184">
            <v>2019</v>
          </cell>
          <cell r="C184" t="str">
            <v>190101</v>
          </cell>
          <cell r="D184" t="str">
            <v>R039</v>
          </cell>
          <cell r="E184" t="str">
            <v>D04</v>
          </cell>
          <cell r="F184" t="str">
            <v>Estado de Cambios en la Situación Financiera</v>
          </cell>
          <cell r="K184" t="str">
            <v>Aportaciones</v>
          </cell>
          <cell r="L184" t="str">
            <v>Saldo</v>
          </cell>
        </row>
        <row r="185">
          <cell r="A185" t="str">
            <v>D04-R040</v>
          </cell>
          <cell r="B185">
            <v>2019</v>
          </cell>
          <cell r="C185" t="str">
            <v>190101</v>
          </cell>
          <cell r="D185" t="str">
            <v>R040</v>
          </cell>
          <cell r="E185" t="str">
            <v>D04</v>
          </cell>
          <cell r="F185" t="str">
            <v>Estado de Cambios en la Situación Financiera</v>
          </cell>
          <cell r="K185" t="str">
            <v>Donaciones de Capital</v>
          </cell>
          <cell r="L185" t="str">
            <v>Saldo</v>
          </cell>
        </row>
        <row r="186">
          <cell r="A186" t="str">
            <v>D04-R041</v>
          </cell>
          <cell r="B186">
            <v>2019</v>
          </cell>
          <cell r="C186" t="str">
            <v>190101</v>
          </cell>
          <cell r="D186" t="str">
            <v>R041</v>
          </cell>
          <cell r="E186" t="str">
            <v>D04</v>
          </cell>
          <cell r="F186" t="str">
            <v>Estado de Cambios en la Situación Financiera</v>
          </cell>
          <cell r="K186" t="str">
            <v>Actualización de la Hacienda Pública/Patrimonio</v>
          </cell>
          <cell r="L186" t="str">
            <v>Saldo</v>
          </cell>
          <cell r="S186">
            <v>530189352.32999998</v>
          </cell>
        </row>
        <row r="187">
          <cell r="A187" t="str">
            <v>D04-R042</v>
          </cell>
          <cell r="B187">
            <v>2019</v>
          </cell>
          <cell r="C187" t="str">
            <v>190101</v>
          </cell>
          <cell r="D187" t="str">
            <v>R042</v>
          </cell>
          <cell r="E187" t="str">
            <v>D04</v>
          </cell>
          <cell r="F187" t="str">
            <v>Estado de Cambios en la Situación Financiera</v>
          </cell>
          <cell r="K187" t="str">
            <v>Hacienda Pública/Patrimonio Generado</v>
          </cell>
          <cell r="L187" t="str">
            <v>Cálculo</v>
          </cell>
          <cell r="S187">
            <v>1220346672.98</v>
          </cell>
          <cell r="T187">
            <v>0</v>
          </cell>
        </row>
        <row r="188">
          <cell r="A188" t="str">
            <v>D04-R043</v>
          </cell>
          <cell r="B188">
            <v>2019</v>
          </cell>
          <cell r="C188" t="str">
            <v>190101</v>
          </cell>
          <cell r="D188" t="str">
            <v>R043</v>
          </cell>
          <cell r="E188" t="str">
            <v>D04</v>
          </cell>
          <cell r="F188" t="str">
            <v>Estado de Cambios en la Situación Financiera</v>
          </cell>
          <cell r="K188" t="str">
            <v>Resultados del Ejercicio (Ahorro/ Desahorro)</v>
          </cell>
          <cell r="L188" t="str">
            <v>Saldo</v>
          </cell>
          <cell r="S188">
            <v>1133998437.79</v>
          </cell>
        </row>
        <row r="189">
          <cell r="A189" t="str">
            <v>D04-R044</v>
          </cell>
          <cell r="B189">
            <v>2019</v>
          </cell>
          <cell r="C189" t="str">
            <v>190101</v>
          </cell>
          <cell r="D189" t="str">
            <v>R044</v>
          </cell>
          <cell r="E189" t="str">
            <v>D04</v>
          </cell>
          <cell r="F189" t="str">
            <v>Estado de Cambios en la Situación Financiera</v>
          </cell>
          <cell r="K189" t="str">
            <v>Resultados de Ejercicios Anteriores</v>
          </cell>
          <cell r="L189" t="str">
            <v>Saldo</v>
          </cell>
          <cell r="S189">
            <v>86348235.189999998</v>
          </cell>
        </row>
        <row r="190">
          <cell r="A190" t="str">
            <v>D04-R045</v>
          </cell>
          <cell r="B190">
            <v>2019</v>
          </cell>
          <cell r="C190" t="str">
            <v>190101</v>
          </cell>
          <cell r="D190" t="str">
            <v>R045</v>
          </cell>
          <cell r="E190" t="str">
            <v>D04</v>
          </cell>
          <cell r="F190" t="str">
            <v>Estado de Cambios en la Situación Financiera</v>
          </cell>
          <cell r="K190" t="str">
            <v>Revalúos</v>
          </cell>
          <cell r="L190" t="str">
            <v>Saldo</v>
          </cell>
        </row>
        <row r="191">
          <cell r="A191" t="str">
            <v>D04-R046</v>
          </cell>
          <cell r="B191">
            <v>2019</v>
          </cell>
          <cell r="C191" t="str">
            <v>190101</v>
          </cell>
          <cell r="D191" t="str">
            <v>R046</v>
          </cell>
          <cell r="E191" t="str">
            <v>D04</v>
          </cell>
          <cell r="F191" t="str">
            <v>Estado de Cambios en la Situación Financiera</v>
          </cell>
          <cell r="K191" t="str">
            <v>Reservas</v>
          </cell>
          <cell r="L191" t="str">
            <v>Saldo</v>
          </cell>
        </row>
        <row r="192">
          <cell r="A192" t="str">
            <v>D04-R047</v>
          </cell>
          <cell r="B192">
            <v>2019</v>
          </cell>
          <cell r="C192" t="str">
            <v>190101</v>
          </cell>
          <cell r="D192" t="str">
            <v>R047</v>
          </cell>
          <cell r="E192" t="str">
            <v>D04</v>
          </cell>
          <cell r="F192" t="str">
            <v>Estado de Cambios en la Situación Financiera</v>
          </cell>
          <cell r="K192" t="str">
            <v>Rectificaciones de Resultados de Ejercicios Anteriores</v>
          </cell>
          <cell r="L192" t="str">
            <v>Saldo</v>
          </cell>
        </row>
        <row r="193">
          <cell r="A193" t="str">
            <v>D04-R048</v>
          </cell>
          <cell r="B193">
            <v>2019</v>
          </cell>
          <cell r="C193" t="str">
            <v>190101</v>
          </cell>
          <cell r="D193" t="str">
            <v>R048</v>
          </cell>
          <cell r="E193" t="str">
            <v>D04</v>
          </cell>
          <cell r="F193" t="str">
            <v>Estado de Cambios en la Situación Financiera</v>
          </cell>
          <cell r="K193" t="str">
            <v>Exceso o Insuficiencia en la Actualización de la Hacienda Pública/Patrimonio</v>
          </cell>
          <cell r="L193" t="str">
            <v>Total</v>
          </cell>
          <cell r="S193">
            <v>0</v>
          </cell>
          <cell r="T193">
            <v>0</v>
          </cell>
        </row>
        <row r="194">
          <cell r="A194" t="str">
            <v>D04-R049</v>
          </cell>
          <cell r="B194">
            <v>2019</v>
          </cell>
          <cell r="C194" t="str">
            <v>190101</v>
          </cell>
          <cell r="D194" t="str">
            <v>R049</v>
          </cell>
          <cell r="E194" t="str">
            <v>D04</v>
          </cell>
          <cell r="F194" t="str">
            <v>Estado de Cambios en la Situación Financiera</v>
          </cell>
          <cell r="K194" t="str">
            <v>Resultado por Posición Monetaria</v>
          </cell>
          <cell r="L194" t="str">
            <v>Saldo</v>
          </cell>
        </row>
        <row r="195">
          <cell r="A195" t="str">
            <v>D04-R050</v>
          </cell>
          <cell r="B195">
            <v>2019</v>
          </cell>
          <cell r="C195" t="str">
            <v>190101</v>
          </cell>
          <cell r="D195" t="str">
            <v>R050</v>
          </cell>
          <cell r="E195" t="str">
            <v>D04</v>
          </cell>
          <cell r="F195" t="str">
            <v>Estado de Cambios en la Situación Financiera</v>
          </cell>
          <cell r="K195" t="str">
            <v>Resultado por Tenencia de Activos no Monetarios</v>
          </cell>
          <cell r="L195" t="str">
            <v>Saldo</v>
          </cell>
        </row>
        <row r="196">
          <cell r="A196" t="str">
            <v>D05-R000</v>
          </cell>
          <cell r="B196">
            <v>2019</v>
          </cell>
          <cell r="C196" t="str">
            <v>190101</v>
          </cell>
          <cell r="D196" t="str">
            <v>R000</v>
          </cell>
          <cell r="E196" t="str">
            <v>D05</v>
          </cell>
          <cell r="F196" t="str">
            <v>Estado de Flujos de Efectivo</v>
          </cell>
          <cell r="K196" t="str">
            <v>CONCEPTO</v>
          </cell>
          <cell r="L196" t="str">
            <v>Referencia</v>
          </cell>
          <cell r="S196">
            <v>2019</v>
          </cell>
          <cell r="T196">
            <v>2018</v>
          </cell>
        </row>
        <row r="197">
          <cell r="A197" t="str">
            <v>D05-R001</v>
          </cell>
          <cell r="B197">
            <v>2019</v>
          </cell>
          <cell r="C197" t="str">
            <v>190101</v>
          </cell>
          <cell r="D197" t="str">
            <v>R001</v>
          </cell>
          <cell r="E197" t="str">
            <v>D05</v>
          </cell>
          <cell r="F197" t="str">
            <v>Estado de Flujos de Efectivo</v>
          </cell>
          <cell r="K197" t="str">
            <v>Flujos de Efectivo de de Operación</v>
          </cell>
          <cell r="L197" t="str">
            <v>Título</v>
          </cell>
        </row>
        <row r="198">
          <cell r="A198" t="str">
            <v>D05-R002</v>
          </cell>
          <cell r="B198">
            <v>2019</v>
          </cell>
          <cell r="C198" t="str">
            <v>190101</v>
          </cell>
          <cell r="D198" t="str">
            <v>R002</v>
          </cell>
          <cell r="E198" t="str">
            <v>D05</v>
          </cell>
          <cell r="F198" t="str">
            <v>Estado de Flujos de Efectivo</v>
          </cell>
          <cell r="K198" t="str">
            <v>Origen</v>
          </cell>
          <cell r="L198" t="str">
            <v>Subtotal</v>
          </cell>
          <cell r="P198">
            <v>5599199940.4800005</v>
          </cell>
          <cell r="S198">
            <v>5599199940.4800005</v>
          </cell>
          <cell r="T198">
            <v>5289215821.5699997</v>
          </cell>
        </row>
        <row r="199">
          <cell r="A199" t="str">
            <v>D05-R003</v>
          </cell>
          <cell r="B199">
            <v>2019</v>
          </cell>
          <cell r="C199" t="str">
            <v>190101</v>
          </cell>
          <cell r="D199" t="str">
            <v>R003</v>
          </cell>
          <cell r="E199" t="str">
            <v>D05</v>
          </cell>
          <cell r="F199" t="str">
            <v>Estado de Flujos de Efectivo</v>
          </cell>
          <cell r="K199" t="str">
            <v>Impuestos</v>
          </cell>
          <cell r="L199" t="str">
            <v>Saldo</v>
          </cell>
          <cell r="P199">
            <v>1080028092.05</v>
          </cell>
          <cell r="S199">
            <v>1080028092.05</v>
          </cell>
          <cell r="T199">
            <v>1036926776.13</v>
          </cell>
        </row>
        <row r="200">
          <cell r="A200" t="str">
            <v>D05-R004</v>
          </cell>
          <cell r="B200">
            <v>2019</v>
          </cell>
          <cell r="C200" t="str">
            <v>190101</v>
          </cell>
          <cell r="D200" t="str">
            <v>R004</v>
          </cell>
          <cell r="E200" t="str">
            <v>D05</v>
          </cell>
          <cell r="F200" t="str">
            <v>Estado de Flujos de Efectivo</v>
          </cell>
          <cell r="K200" t="str">
            <v>Cuotas y Aportaciones de Seguridad Social</v>
          </cell>
          <cell r="L200" t="str">
            <v>Saldo</v>
          </cell>
          <cell r="P200">
            <v>0</v>
          </cell>
        </row>
        <row r="201">
          <cell r="A201" t="str">
            <v>D05-R005</v>
          </cell>
          <cell r="B201">
            <v>2019</v>
          </cell>
          <cell r="C201" t="str">
            <v>190101</v>
          </cell>
          <cell r="D201" t="str">
            <v>R005</v>
          </cell>
          <cell r="E201" t="str">
            <v>D05</v>
          </cell>
          <cell r="F201" t="str">
            <v>Estado de Flujos de Efectivo</v>
          </cell>
          <cell r="K201" t="str">
            <v>Contribuciones de mejoras</v>
          </cell>
          <cell r="L201" t="str">
            <v>Saldo</v>
          </cell>
          <cell r="P201">
            <v>1872043.17</v>
          </cell>
          <cell r="S201">
            <v>1872043.17</v>
          </cell>
          <cell r="T201">
            <v>2022288.24</v>
          </cell>
        </row>
        <row r="202">
          <cell r="A202" t="str">
            <v>D05-R006</v>
          </cell>
          <cell r="B202">
            <v>2019</v>
          </cell>
          <cell r="C202" t="str">
            <v>190101</v>
          </cell>
          <cell r="D202" t="str">
            <v>R006</v>
          </cell>
          <cell r="E202" t="str">
            <v>D05</v>
          </cell>
          <cell r="F202" t="str">
            <v>Estado de Flujos de Efectivo</v>
          </cell>
          <cell r="K202" t="str">
            <v>Derechos</v>
          </cell>
          <cell r="L202" t="str">
            <v>Saldo</v>
          </cell>
          <cell r="P202">
            <v>517279359.32999998</v>
          </cell>
          <cell r="S202">
            <v>517279359.32999998</v>
          </cell>
          <cell r="T202">
            <v>555124442.50999999</v>
          </cell>
        </row>
        <row r="203">
          <cell r="A203" t="str">
            <v>D05-R007</v>
          </cell>
          <cell r="B203">
            <v>2019</v>
          </cell>
          <cell r="C203" t="str">
            <v>190101</v>
          </cell>
          <cell r="D203" t="str">
            <v>R007</v>
          </cell>
          <cell r="E203" t="str">
            <v>D05</v>
          </cell>
          <cell r="F203" t="str">
            <v>Estado de Flujos de Efectivo</v>
          </cell>
          <cell r="K203" t="str">
            <v>Productos de Tipo Corriente</v>
          </cell>
          <cell r="L203" t="str">
            <v>Saldo</v>
          </cell>
          <cell r="P203">
            <v>64832656.700000003</v>
          </cell>
          <cell r="S203">
            <v>64832656.700000003</v>
          </cell>
          <cell r="T203">
            <v>47954009.840000004</v>
          </cell>
        </row>
        <row r="204">
          <cell r="A204" t="str">
            <v>D05-R008</v>
          </cell>
          <cell r="B204">
            <v>2019</v>
          </cell>
          <cell r="C204" t="str">
            <v>190101</v>
          </cell>
          <cell r="D204" t="str">
            <v>R008</v>
          </cell>
          <cell r="E204" t="str">
            <v>D05</v>
          </cell>
          <cell r="F204" t="str">
            <v>Estado de Flujos de Efectivo</v>
          </cell>
          <cell r="K204" t="str">
            <v>Aprovechamientos de Tipo Corriente</v>
          </cell>
          <cell r="L204" t="str">
            <v>Saldo</v>
          </cell>
          <cell r="P204">
            <v>97515638.629999995</v>
          </cell>
          <cell r="S204">
            <v>97515638.629999995</v>
          </cell>
          <cell r="T204">
            <v>114622180.84</v>
          </cell>
        </row>
        <row r="205">
          <cell r="A205" t="str">
            <v>D05-R009</v>
          </cell>
          <cell r="B205">
            <v>2019</v>
          </cell>
          <cell r="C205" t="str">
            <v>190101</v>
          </cell>
          <cell r="D205" t="str">
            <v>R009</v>
          </cell>
          <cell r="E205" t="str">
            <v>D05</v>
          </cell>
          <cell r="F205" t="str">
            <v>Estado de Flujos de Efectivo</v>
          </cell>
          <cell r="K205" t="str">
            <v>Ingresos por Venta de Bienes y Servicios</v>
          </cell>
          <cell r="L205" t="str">
            <v>Saldo</v>
          </cell>
          <cell r="P205">
            <v>145943.59</v>
          </cell>
          <cell r="S205">
            <v>145943.59</v>
          </cell>
        </row>
        <row r="206">
          <cell r="A206" t="str">
            <v>D05-R010</v>
          </cell>
          <cell r="B206">
            <v>2019</v>
          </cell>
          <cell r="C206" t="str">
            <v>190101</v>
          </cell>
          <cell r="D206" t="str">
            <v>R010</v>
          </cell>
          <cell r="E206" t="str">
            <v>D05</v>
          </cell>
          <cell r="F206" t="str">
            <v>Estado de Flujos de Efectivo</v>
          </cell>
          <cell r="K206" t="str">
            <v>Ingresos no Comprendidos en las Fracciones de la Ley de Ingresos Causados en Ejercicios Fiscales Anteriores Pendientes de Liquidación o Pago</v>
          </cell>
          <cell r="L206" t="str">
            <v>Saldo</v>
          </cell>
          <cell r="P206">
            <v>0</v>
          </cell>
        </row>
        <row r="207">
          <cell r="A207" t="str">
            <v>D05-R011</v>
          </cell>
          <cell r="B207">
            <v>2019</v>
          </cell>
          <cell r="C207" t="str">
            <v>190101</v>
          </cell>
          <cell r="D207" t="str">
            <v>R011</v>
          </cell>
          <cell r="E207" t="str">
            <v>D05</v>
          </cell>
          <cell r="F207" t="str">
            <v>Estado de Flujos de Efectivo</v>
          </cell>
          <cell r="K207" t="str">
            <v>Participaciones y Aportaciones</v>
          </cell>
          <cell r="L207" t="str">
            <v>Saldo</v>
          </cell>
          <cell r="P207">
            <v>3837526207.0100002</v>
          </cell>
          <cell r="S207">
            <v>3837526207.0100002</v>
          </cell>
          <cell r="T207">
            <v>3532566124.0100002</v>
          </cell>
        </row>
        <row r="208">
          <cell r="A208" t="str">
            <v>D05-R012</v>
          </cell>
          <cell r="B208">
            <v>2019</v>
          </cell>
          <cell r="C208" t="str">
            <v>190101</v>
          </cell>
          <cell r="D208" t="str">
            <v>R012</v>
          </cell>
          <cell r="E208" t="str">
            <v>D05</v>
          </cell>
          <cell r="F208" t="str">
            <v>Estado de Flujos de Efectivo</v>
          </cell>
          <cell r="K208" t="str">
            <v>Transferencias, Asignaciones y Subsidios y Otras Ayudas</v>
          </cell>
          <cell r="L208" t="str">
            <v>Saldo</v>
          </cell>
          <cell r="P208">
            <v>0</v>
          </cell>
        </row>
        <row r="209">
          <cell r="A209" t="str">
            <v>D05-R013</v>
          </cell>
          <cell r="B209">
            <v>2019</v>
          </cell>
          <cell r="C209" t="str">
            <v>190101</v>
          </cell>
          <cell r="D209" t="str">
            <v>R013</v>
          </cell>
          <cell r="E209" t="str">
            <v>D05</v>
          </cell>
          <cell r="F209" t="str">
            <v>Estado de Flujos de Efectivo</v>
          </cell>
          <cell r="K209" t="str">
            <v>Otros Orígenes de Operación</v>
          </cell>
          <cell r="L209" t="str">
            <v>Saldo</v>
          </cell>
          <cell r="P209">
            <v>0</v>
          </cell>
        </row>
        <row r="210">
          <cell r="A210" t="str">
            <v>D05-R014</v>
          </cell>
          <cell r="B210">
            <v>2019</v>
          </cell>
          <cell r="C210" t="str">
            <v>190101</v>
          </cell>
          <cell r="D210" t="str">
            <v>R014</v>
          </cell>
          <cell r="E210" t="str">
            <v>D05</v>
          </cell>
          <cell r="F210" t="str">
            <v>Estado de Flujos de Efectivo</v>
          </cell>
          <cell r="K210" t="str">
            <v>Aplicación</v>
          </cell>
          <cell r="L210" t="str">
            <v>Subtotal</v>
          </cell>
          <cell r="P210">
            <v>4071520406.7400002</v>
          </cell>
          <cell r="S210">
            <v>4071520406.7400002</v>
          </cell>
          <cell r="T210">
            <v>4112861152.9700003</v>
          </cell>
        </row>
        <row r="211">
          <cell r="A211" t="str">
            <v>D05-R015</v>
          </cell>
          <cell r="B211">
            <v>2019</v>
          </cell>
          <cell r="C211" t="str">
            <v>190101</v>
          </cell>
          <cell r="D211" t="str">
            <v>R015</v>
          </cell>
          <cell r="E211" t="str">
            <v>D05</v>
          </cell>
          <cell r="F211" t="str">
            <v>Estado de Flujos de Efectivo</v>
          </cell>
          <cell r="K211" t="str">
            <v>Servicios Personales</v>
          </cell>
          <cell r="L211" t="str">
            <v>Saldo</v>
          </cell>
          <cell r="P211">
            <v>1627615580.51</v>
          </cell>
          <cell r="S211">
            <v>1627615580.51</v>
          </cell>
          <cell r="T211">
            <v>1556890182.24</v>
          </cell>
        </row>
        <row r="212">
          <cell r="A212" t="str">
            <v>D05-R016</v>
          </cell>
          <cell r="B212">
            <v>2019</v>
          </cell>
          <cell r="C212" t="str">
            <v>190101</v>
          </cell>
          <cell r="D212" t="str">
            <v>R016</v>
          </cell>
          <cell r="E212" t="str">
            <v>D05</v>
          </cell>
          <cell r="F212" t="str">
            <v>Estado de Flujos de Efectivo</v>
          </cell>
          <cell r="K212" t="str">
            <v>Materiales y Suministros</v>
          </cell>
          <cell r="L212" t="str">
            <v>Saldo</v>
          </cell>
          <cell r="P212">
            <v>283316341.08999997</v>
          </cell>
          <cell r="S212">
            <v>283316341.08999997</v>
          </cell>
          <cell r="T212">
            <v>261065743.65000001</v>
          </cell>
        </row>
        <row r="213">
          <cell r="A213" t="str">
            <v>D05-R017</v>
          </cell>
          <cell r="B213">
            <v>2019</v>
          </cell>
          <cell r="C213" t="str">
            <v>190101</v>
          </cell>
          <cell r="D213" t="str">
            <v>R017</v>
          </cell>
          <cell r="E213" t="str">
            <v>D05</v>
          </cell>
          <cell r="F213" t="str">
            <v>Estado de Flujos de Efectivo</v>
          </cell>
          <cell r="K213" t="str">
            <v>Servicios Generales</v>
          </cell>
          <cell r="L213" t="str">
            <v>Saldo</v>
          </cell>
          <cell r="P213">
            <v>1187543403.1700001</v>
          </cell>
          <cell r="S213">
            <v>1187543403.1700001</v>
          </cell>
          <cell r="T213">
            <v>1316272023.22</v>
          </cell>
        </row>
        <row r="214">
          <cell r="A214" t="str">
            <v>D05-R018</v>
          </cell>
          <cell r="B214">
            <v>2019</v>
          </cell>
          <cell r="C214" t="str">
            <v>190101</v>
          </cell>
          <cell r="D214" t="str">
            <v>R018</v>
          </cell>
          <cell r="E214" t="str">
            <v>D05</v>
          </cell>
          <cell r="F214" t="str">
            <v>Estado de Flujos de Efectivo</v>
          </cell>
          <cell r="K214" t="str">
            <v>Transferencias Internas y Asignación al Sector Público</v>
          </cell>
          <cell r="L214" t="str">
            <v>Saldo</v>
          </cell>
          <cell r="P214">
            <v>648266281.55999994</v>
          </cell>
          <cell r="S214">
            <v>648266281.55999994</v>
          </cell>
          <cell r="T214">
            <v>577242193.38999999</v>
          </cell>
        </row>
        <row r="215">
          <cell r="A215" t="str">
            <v>D05-R019</v>
          </cell>
          <cell r="B215">
            <v>2019</v>
          </cell>
          <cell r="C215" t="str">
            <v>190101</v>
          </cell>
          <cell r="D215" t="str">
            <v>R019</v>
          </cell>
          <cell r="E215" t="str">
            <v>D05</v>
          </cell>
          <cell r="F215" t="str">
            <v>Estado de Flujos de Efectivo</v>
          </cell>
          <cell r="K215" t="str">
            <v>Tranferencias al resto del Sector Público</v>
          </cell>
          <cell r="L215" t="str">
            <v>Saldo</v>
          </cell>
          <cell r="P215">
            <v>21672744.27</v>
          </cell>
          <cell r="S215">
            <v>21672744.27</v>
          </cell>
          <cell r="T215">
            <v>62269417</v>
          </cell>
        </row>
        <row r="216">
          <cell r="A216" t="str">
            <v>D05-R020</v>
          </cell>
          <cell r="B216">
            <v>2019</v>
          </cell>
          <cell r="C216" t="str">
            <v>190101</v>
          </cell>
          <cell r="D216" t="str">
            <v>R020</v>
          </cell>
          <cell r="E216" t="str">
            <v>D05</v>
          </cell>
          <cell r="F216" t="str">
            <v>Estado de Flujos de Efectivo</v>
          </cell>
          <cell r="K216" t="str">
            <v>Subsidios y Subvenciones</v>
          </cell>
          <cell r="L216" t="str">
            <v>Saldo</v>
          </cell>
          <cell r="P216">
            <v>32681896.07</v>
          </cell>
          <cell r="S216">
            <v>32681896.07</v>
          </cell>
          <cell r="T216">
            <v>26620000</v>
          </cell>
        </row>
        <row r="217">
          <cell r="A217" t="str">
            <v>D05-R021</v>
          </cell>
          <cell r="B217">
            <v>2019</v>
          </cell>
          <cell r="C217" t="str">
            <v>190101</v>
          </cell>
          <cell r="D217" t="str">
            <v>R021</v>
          </cell>
          <cell r="E217" t="str">
            <v>D05</v>
          </cell>
          <cell r="F217" t="str">
            <v>Estado de Flujos de Efectivo</v>
          </cell>
          <cell r="K217" t="str">
            <v>Ayudas Sociales</v>
          </cell>
          <cell r="L217" t="str">
            <v>Saldo</v>
          </cell>
          <cell r="P217">
            <v>264829188.65000001</v>
          </cell>
          <cell r="S217">
            <v>264829188.65000001</v>
          </cell>
          <cell r="T217">
            <v>303360812.92000002</v>
          </cell>
        </row>
        <row r="218">
          <cell r="A218" t="str">
            <v>D05-R022</v>
          </cell>
          <cell r="B218">
            <v>2019</v>
          </cell>
          <cell r="C218" t="str">
            <v>190101</v>
          </cell>
          <cell r="D218" t="str">
            <v>R022</v>
          </cell>
          <cell r="E218" t="str">
            <v>D05</v>
          </cell>
          <cell r="F218" t="str">
            <v>Estado de Flujos de Efectivo</v>
          </cell>
          <cell r="K218" t="str">
            <v>Pensiones y Jubilaciones</v>
          </cell>
          <cell r="L218" t="str">
            <v>Saldo</v>
          </cell>
          <cell r="P218">
            <v>0</v>
          </cell>
        </row>
        <row r="219">
          <cell r="A219" t="str">
            <v>D05-R023</v>
          </cell>
          <cell r="B219">
            <v>2019</v>
          </cell>
          <cell r="C219" t="str">
            <v>190101</v>
          </cell>
          <cell r="D219" t="str">
            <v>R023</v>
          </cell>
          <cell r="E219" t="str">
            <v>D05</v>
          </cell>
          <cell r="F219" t="str">
            <v>Estado de Flujos de Efectivo</v>
          </cell>
          <cell r="K219" t="str">
            <v>Tranferencias a Fideicomisos, Mandatos y Contratos Análogos</v>
          </cell>
          <cell r="L219" t="str">
            <v>Saldo</v>
          </cell>
          <cell r="P219">
            <v>0</v>
          </cell>
        </row>
        <row r="220">
          <cell r="A220" t="str">
            <v>D05-R024</v>
          </cell>
          <cell r="B220">
            <v>2019</v>
          </cell>
          <cell r="C220" t="str">
            <v>190101</v>
          </cell>
          <cell r="D220" t="str">
            <v>R024</v>
          </cell>
          <cell r="E220" t="str">
            <v>D05</v>
          </cell>
          <cell r="F220" t="str">
            <v>Estado de Flujos de Efectivo</v>
          </cell>
          <cell r="K220" t="str">
            <v>Transferencias a la Seguridad Social</v>
          </cell>
          <cell r="L220" t="str">
            <v>Saldo</v>
          </cell>
          <cell r="P220">
            <v>0</v>
          </cell>
        </row>
        <row r="221">
          <cell r="A221" t="str">
            <v>D05-R025</v>
          </cell>
          <cell r="B221">
            <v>2019</v>
          </cell>
          <cell r="C221" t="str">
            <v>190101</v>
          </cell>
          <cell r="D221" t="str">
            <v>R025</v>
          </cell>
          <cell r="E221" t="str">
            <v>D05</v>
          </cell>
          <cell r="F221" t="str">
            <v>Estado de Flujos de Efectivo</v>
          </cell>
          <cell r="K221" t="str">
            <v>Donativos</v>
          </cell>
          <cell r="L221" t="str">
            <v>Saldo</v>
          </cell>
          <cell r="P221">
            <v>0</v>
          </cell>
        </row>
        <row r="222">
          <cell r="A222" t="str">
            <v>D05-R026</v>
          </cell>
          <cell r="B222">
            <v>2019</v>
          </cell>
          <cell r="C222" t="str">
            <v>190101</v>
          </cell>
          <cell r="D222" t="str">
            <v>R026</v>
          </cell>
          <cell r="E222" t="str">
            <v>D05</v>
          </cell>
          <cell r="F222" t="str">
            <v>Estado de Flujos de Efectivo</v>
          </cell>
          <cell r="K222" t="str">
            <v>Tranferencias al Exterior</v>
          </cell>
          <cell r="L222" t="str">
            <v>Saldo</v>
          </cell>
          <cell r="P222">
            <v>650514.5</v>
          </cell>
          <cell r="S222">
            <v>650514.5</v>
          </cell>
          <cell r="T222">
            <v>1625780.55</v>
          </cell>
        </row>
        <row r="223">
          <cell r="A223" t="str">
            <v>D05-R027</v>
          </cell>
          <cell r="B223">
            <v>2019</v>
          </cell>
          <cell r="C223" t="str">
            <v>190101</v>
          </cell>
          <cell r="D223" t="str">
            <v>R027</v>
          </cell>
          <cell r="E223" t="str">
            <v>D05</v>
          </cell>
          <cell r="F223" t="str">
            <v>Estado de Flujos de Efectivo</v>
          </cell>
          <cell r="K223" t="str">
            <v>Participaciones</v>
          </cell>
          <cell r="L223" t="str">
            <v>Saldo</v>
          </cell>
          <cell r="P223">
            <v>0</v>
          </cell>
        </row>
        <row r="224">
          <cell r="A224" t="str">
            <v>D05-R028</v>
          </cell>
          <cell r="B224">
            <v>2019</v>
          </cell>
          <cell r="C224" t="str">
            <v>190101</v>
          </cell>
          <cell r="D224" t="str">
            <v>R028</v>
          </cell>
          <cell r="E224" t="str">
            <v>D05</v>
          </cell>
          <cell r="F224" t="str">
            <v>Estado de Flujos de Efectivo</v>
          </cell>
          <cell r="K224" t="str">
            <v>Aportaciones</v>
          </cell>
          <cell r="L224" t="str">
            <v>Saldo</v>
          </cell>
          <cell r="P224">
            <v>0</v>
          </cell>
        </row>
        <row r="225">
          <cell r="A225" t="str">
            <v>D05-R029</v>
          </cell>
          <cell r="B225">
            <v>2019</v>
          </cell>
          <cell r="C225" t="str">
            <v>190101</v>
          </cell>
          <cell r="D225" t="str">
            <v>R029</v>
          </cell>
          <cell r="E225" t="str">
            <v>D05</v>
          </cell>
          <cell r="F225" t="str">
            <v>Estado de Flujos de Efectivo</v>
          </cell>
          <cell r="K225" t="str">
            <v>Convenios</v>
          </cell>
          <cell r="L225" t="str">
            <v>Saldo</v>
          </cell>
          <cell r="P225">
            <v>4944456.92</v>
          </cell>
          <cell r="S225">
            <v>4944456.92</v>
          </cell>
          <cell r="T225">
            <v>7515000</v>
          </cell>
        </row>
        <row r="226">
          <cell r="A226" t="str">
            <v>D05-R030</v>
          </cell>
          <cell r="B226">
            <v>2019</v>
          </cell>
          <cell r="C226" t="str">
            <v>190101</v>
          </cell>
          <cell r="D226" t="str">
            <v>R030</v>
          </cell>
          <cell r="E226" t="str">
            <v>D05</v>
          </cell>
          <cell r="F226" t="str">
            <v>Estado de Flujos de Efectivo</v>
          </cell>
          <cell r="K226" t="str">
            <v>Otras Aplicaciones de Operación</v>
          </cell>
          <cell r="L226" t="str">
            <v>Saldo</v>
          </cell>
          <cell r="P226">
            <v>0</v>
          </cell>
        </row>
        <row r="227">
          <cell r="A227" t="str">
            <v>D05-R031</v>
          </cell>
          <cell r="B227">
            <v>2019</v>
          </cell>
          <cell r="C227" t="str">
            <v>190101</v>
          </cell>
          <cell r="D227" t="str">
            <v>R031</v>
          </cell>
          <cell r="E227" t="str">
            <v>D05</v>
          </cell>
          <cell r="F227" t="str">
            <v>Estado de Flujos de Efectivo</v>
          </cell>
          <cell r="K227" t="str">
            <v>Flujos Netos de Efectivo por Actividades de Operación</v>
          </cell>
          <cell r="L227" t="str">
            <v>Cálculo</v>
          </cell>
          <cell r="S227">
            <v>1527679533.7400002</v>
          </cell>
          <cell r="T227">
            <v>1176354668.5999994</v>
          </cell>
        </row>
        <row r="228">
          <cell r="A228" t="str">
            <v>D05-R032</v>
          </cell>
          <cell r="B228">
            <v>2019</v>
          </cell>
          <cell r="C228" t="str">
            <v>190101</v>
          </cell>
          <cell r="D228" t="str">
            <v>R032</v>
          </cell>
          <cell r="E228" t="str">
            <v>D05</v>
          </cell>
          <cell r="F228" t="str">
            <v>Estado de Flujos de Efectivo</v>
          </cell>
          <cell r="K228" t="str">
            <v>Flujos de Efectivo de las Actividades de Inversión</v>
          </cell>
          <cell r="L228" t="str">
            <v>Título</v>
          </cell>
        </row>
        <row r="229">
          <cell r="A229" t="str">
            <v>D05-R033</v>
          </cell>
          <cell r="B229">
            <v>2019</v>
          </cell>
          <cell r="C229" t="str">
            <v>190101</v>
          </cell>
          <cell r="D229" t="str">
            <v>R033</v>
          </cell>
          <cell r="E229" t="str">
            <v>D05</v>
          </cell>
          <cell r="F229" t="str">
            <v>Estado de Flujos de Efectivo</v>
          </cell>
          <cell r="K229" t="str">
            <v>Origen</v>
          </cell>
          <cell r="L229" t="str">
            <v>Subtotal</v>
          </cell>
          <cell r="S229">
            <v>0</v>
          </cell>
          <cell r="T229">
            <v>0</v>
          </cell>
        </row>
        <row r="230">
          <cell r="A230" t="str">
            <v>D05-R034</v>
          </cell>
          <cell r="B230">
            <v>2019</v>
          </cell>
          <cell r="C230" t="str">
            <v>190101</v>
          </cell>
          <cell r="D230" t="str">
            <v>R034</v>
          </cell>
          <cell r="E230" t="str">
            <v>D05</v>
          </cell>
          <cell r="F230" t="str">
            <v>Estado de Flujos de Efectivo</v>
          </cell>
          <cell r="K230" t="str">
            <v>Bienes Inmuebles, Infraestructura y Construcciones en Proceso</v>
          </cell>
          <cell r="L230" t="str">
            <v>Saldo</v>
          </cell>
        </row>
        <row r="231">
          <cell r="A231" t="str">
            <v>D05-R035</v>
          </cell>
          <cell r="B231">
            <v>2019</v>
          </cell>
          <cell r="C231" t="str">
            <v>190101</v>
          </cell>
          <cell r="D231" t="str">
            <v>R035</v>
          </cell>
          <cell r="E231" t="str">
            <v>D05</v>
          </cell>
          <cell r="F231" t="str">
            <v>Estado de Flujos de Efectivo</v>
          </cell>
          <cell r="K231" t="str">
            <v>Bienes Muebles</v>
          </cell>
          <cell r="L231" t="str">
            <v>Saldo</v>
          </cell>
        </row>
        <row r="232">
          <cell r="A232" t="str">
            <v>D05-R036</v>
          </cell>
          <cell r="B232">
            <v>2019</v>
          </cell>
          <cell r="C232" t="str">
            <v>190101</v>
          </cell>
          <cell r="D232" t="str">
            <v>R036</v>
          </cell>
          <cell r="E232" t="str">
            <v>D05</v>
          </cell>
          <cell r="F232" t="str">
            <v>Estado de Flujos de Efectivo</v>
          </cell>
          <cell r="K232" t="str">
            <v>Otros Orígenes de Inversión</v>
          </cell>
          <cell r="L232" t="str">
            <v>Saldo</v>
          </cell>
        </row>
        <row r="233">
          <cell r="A233" t="str">
            <v>D05-R037</v>
          </cell>
          <cell r="B233">
            <v>2019</v>
          </cell>
          <cell r="C233" t="str">
            <v>190101</v>
          </cell>
          <cell r="D233" t="str">
            <v>R037</v>
          </cell>
          <cell r="E233" t="str">
            <v>D05</v>
          </cell>
          <cell r="F233" t="str">
            <v>Estado de Flujos de Efectivo</v>
          </cell>
          <cell r="K233" t="str">
            <v>Aplicación</v>
          </cell>
          <cell r="L233" t="str">
            <v>Subtotal</v>
          </cell>
          <cell r="S233">
            <v>462028625.58000004</v>
          </cell>
          <cell r="T233">
            <v>1141207854.21</v>
          </cell>
        </row>
        <row r="234">
          <cell r="A234" t="str">
            <v>D05-R038</v>
          </cell>
          <cell r="B234">
            <v>2019</v>
          </cell>
          <cell r="C234" t="str">
            <v>190101</v>
          </cell>
          <cell r="D234" t="str">
            <v>R038</v>
          </cell>
          <cell r="E234" t="str">
            <v>D05</v>
          </cell>
          <cell r="F234" t="str">
            <v>Estado de Flujos de Efectivo</v>
          </cell>
          <cell r="K234" t="str">
            <v>Bienes Inmuebles, Infraestructura y Construcciones en Proceso</v>
          </cell>
          <cell r="L234" t="str">
            <v>Saldo</v>
          </cell>
          <cell r="S234">
            <v>288093105.73000002</v>
          </cell>
          <cell r="T234">
            <v>915402248.96000004</v>
          </cell>
        </row>
        <row r="235">
          <cell r="A235" t="str">
            <v>D05-R039</v>
          </cell>
          <cell r="B235">
            <v>2019</v>
          </cell>
          <cell r="C235" t="str">
            <v>190101</v>
          </cell>
          <cell r="D235" t="str">
            <v>R039</v>
          </cell>
          <cell r="E235" t="str">
            <v>D05</v>
          </cell>
          <cell r="F235" t="str">
            <v>Estado de Flujos de Efectivo</v>
          </cell>
          <cell r="K235" t="str">
            <v>Bienes Muebles</v>
          </cell>
          <cell r="L235" t="str">
            <v>Saldo</v>
          </cell>
          <cell r="P235">
            <v>173210519.84999999</v>
          </cell>
          <cell r="S235">
            <v>173210519.84999999</v>
          </cell>
          <cell r="T235">
            <v>219308154.68000001</v>
          </cell>
        </row>
        <row r="236">
          <cell r="A236" t="str">
            <v>D05-R040</v>
          </cell>
          <cell r="B236">
            <v>2019</v>
          </cell>
          <cell r="C236" t="str">
            <v>190101</v>
          </cell>
          <cell r="D236" t="str">
            <v>R040</v>
          </cell>
          <cell r="E236" t="str">
            <v>D05</v>
          </cell>
          <cell r="F236" t="str">
            <v>Estado de Flujos de Efectivo</v>
          </cell>
          <cell r="K236" t="str">
            <v>Otras Aplicaciones de Inversión</v>
          </cell>
          <cell r="L236" t="str">
            <v>Saldo</v>
          </cell>
          <cell r="S236">
            <v>725000</v>
          </cell>
          <cell r="T236">
            <v>6497450.5700000003</v>
          </cell>
        </row>
        <row r="237">
          <cell r="A237" t="str">
            <v>D05-R041</v>
          </cell>
          <cell r="B237">
            <v>2019</v>
          </cell>
          <cell r="C237" t="str">
            <v>190101</v>
          </cell>
          <cell r="D237" t="str">
            <v>R041</v>
          </cell>
          <cell r="E237" t="str">
            <v>D05</v>
          </cell>
          <cell r="F237" t="str">
            <v>Estado de Flujos de Efectivo</v>
          </cell>
          <cell r="K237" t="str">
            <v>Flujos Netos de Efectivo por Actividades de Inversión</v>
          </cell>
          <cell r="L237" t="str">
            <v>Cálculo</v>
          </cell>
          <cell r="S237">
            <v>-462028625.58000004</v>
          </cell>
          <cell r="T237">
            <v>-1141207854.21</v>
          </cell>
        </row>
        <row r="238">
          <cell r="A238" t="str">
            <v>D05-R042</v>
          </cell>
          <cell r="B238">
            <v>2019</v>
          </cell>
          <cell r="C238" t="str">
            <v>190101</v>
          </cell>
          <cell r="D238" t="str">
            <v>R042</v>
          </cell>
          <cell r="E238" t="str">
            <v>D05</v>
          </cell>
          <cell r="F238" t="str">
            <v>Estado de Flujos de Efectivo</v>
          </cell>
          <cell r="K238" t="str">
            <v>Flujos de Efectivo de las Actividades de Financiamiento</v>
          </cell>
          <cell r="L238" t="str">
            <v>Título</v>
          </cell>
        </row>
        <row r="239">
          <cell r="A239" t="str">
            <v>D05-R043</v>
          </cell>
          <cell r="B239">
            <v>2019</v>
          </cell>
          <cell r="C239" t="str">
            <v>190101</v>
          </cell>
          <cell r="D239" t="str">
            <v>R043</v>
          </cell>
          <cell r="E239" t="str">
            <v>D05</v>
          </cell>
          <cell r="F239" t="str">
            <v>Estado de Flujos de Efectivo</v>
          </cell>
          <cell r="K239" t="str">
            <v>Origen</v>
          </cell>
          <cell r="L239" t="str">
            <v>Subtotal</v>
          </cell>
          <cell r="S239">
            <v>0</v>
          </cell>
          <cell r="T239">
            <v>121602369.13</v>
          </cell>
        </row>
        <row r="240">
          <cell r="A240" t="str">
            <v>D05-R044</v>
          </cell>
          <cell r="B240">
            <v>2019</v>
          </cell>
          <cell r="C240" t="str">
            <v>190101</v>
          </cell>
          <cell r="D240" t="str">
            <v>R044</v>
          </cell>
          <cell r="E240" t="str">
            <v>D05</v>
          </cell>
          <cell r="F240" t="str">
            <v>Estado de Flujos de Efectivo</v>
          </cell>
          <cell r="K240" t="str">
            <v>Endeudamiento Neto</v>
          </cell>
          <cell r="L240" t="str">
            <v>SubSubtotal</v>
          </cell>
          <cell r="S240">
            <v>0</v>
          </cell>
          <cell r="T240">
            <v>0</v>
          </cell>
        </row>
        <row r="241">
          <cell r="A241" t="str">
            <v>D05-R045</v>
          </cell>
          <cell r="B241">
            <v>2019</v>
          </cell>
          <cell r="C241" t="str">
            <v>190101</v>
          </cell>
          <cell r="D241" t="str">
            <v>R045</v>
          </cell>
          <cell r="E241" t="str">
            <v>D05</v>
          </cell>
          <cell r="F241" t="str">
            <v>Estado de Flujos de Efectivo</v>
          </cell>
          <cell r="K241" t="str">
            <v>Interno</v>
          </cell>
          <cell r="L241" t="str">
            <v>Saldo</v>
          </cell>
        </row>
        <row r="242">
          <cell r="A242" t="str">
            <v>D05-R046</v>
          </cell>
          <cell r="B242">
            <v>2019</v>
          </cell>
          <cell r="C242" t="str">
            <v>190101</v>
          </cell>
          <cell r="D242" t="str">
            <v>R046</v>
          </cell>
          <cell r="E242" t="str">
            <v>D05</v>
          </cell>
          <cell r="F242" t="str">
            <v>Estado de Flujos de Efectivo</v>
          </cell>
          <cell r="K242" t="str">
            <v>Externo</v>
          </cell>
          <cell r="L242" t="str">
            <v>Saldo</v>
          </cell>
        </row>
        <row r="243">
          <cell r="A243" t="str">
            <v>D05-R047</v>
          </cell>
          <cell r="B243">
            <v>2019</v>
          </cell>
          <cell r="C243" t="str">
            <v>190101</v>
          </cell>
          <cell r="D243" t="str">
            <v>R047</v>
          </cell>
          <cell r="E243" t="str">
            <v>D05</v>
          </cell>
          <cell r="F243" t="str">
            <v>Estado de Flujos de Efectivo</v>
          </cell>
          <cell r="K243" t="str">
            <v>Otros Orígenes de Financiamiento</v>
          </cell>
          <cell r="L243" t="str">
            <v>Saldo</v>
          </cell>
          <cell r="T243">
            <v>121602369.13</v>
          </cell>
        </row>
        <row r="244">
          <cell r="A244" t="str">
            <v>D05-R048</v>
          </cell>
          <cell r="B244">
            <v>2019</v>
          </cell>
          <cell r="C244" t="str">
            <v>190101</v>
          </cell>
          <cell r="D244" t="str">
            <v>R048</v>
          </cell>
          <cell r="E244" t="str">
            <v>D05</v>
          </cell>
          <cell r="F244" t="str">
            <v>Estado de Flujos de Efectivo</v>
          </cell>
          <cell r="K244" t="str">
            <v>Aplicación</v>
          </cell>
          <cell r="L244" t="str">
            <v>Subtotal</v>
          </cell>
          <cell r="S244">
            <v>181868389.09</v>
          </cell>
          <cell r="T244">
            <v>412615548.38999999</v>
          </cell>
        </row>
        <row r="245">
          <cell r="A245" t="str">
            <v>D05-R049</v>
          </cell>
          <cell r="B245">
            <v>2019</v>
          </cell>
          <cell r="C245" t="str">
            <v>190101</v>
          </cell>
          <cell r="D245" t="str">
            <v>R049</v>
          </cell>
          <cell r="E245" t="str">
            <v>D05</v>
          </cell>
          <cell r="F245" t="str">
            <v>Estado de Flujos de Efectivo</v>
          </cell>
          <cell r="K245" t="str">
            <v>Servicios de la Deuda</v>
          </cell>
          <cell r="L245" t="str">
            <v>SubSubtotal</v>
          </cell>
          <cell r="S245">
            <v>111022978.5</v>
          </cell>
          <cell r="T245">
            <v>412615548.38999999</v>
          </cell>
        </row>
        <row r="246">
          <cell r="A246" t="str">
            <v>D05-R050</v>
          </cell>
          <cell r="B246">
            <v>2019</v>
          </cell>
          <cell r="C246" t="str">
            <v>190101</v>
          </cell>
          <cell r="D246" t="str">
            <v>R050</v>
          </cell>
          <cell r="E246" t="str">
            <v>D05</v>
          </cell>
          <cell r="F246" t="str">
            <v>Estado de Flujos de Efectivo</v>
          </cell>
          <cell r="K246" t="str">
            <v>Interno</v>
          </cell>
          <cell r="L246" t="str">
            <v>Saldo</v>
          </cell>
          <cell r="S246">
            <v>111022978.5</v>
          </cell>
          <cell r="T246">
            <v>412615548.38999999</v>
          </cell>
        </row>
        <row r="247">
          <cell r="A247" t="str">
            <v>D05-R051</v>
          </cell>
          <cell r="B247">
            <v>2019</v>
          </cell>
          <cell r="C247" t="str">
            <v>190101</v>
          </cell>
          <cell r="D247" t="str">
            <v>R051</v>
          </cell>
          <cell r="E247" t="str">
            <v>D05</v>
          </cell>
          <cell r="F247" t="str">
            <v>Estado de Flujos de Efectivo</v>
          </cell>
          <cell r="K247" t="str">
            <v>Externo</v>
          </cell>
          <cell r="L247" t="str">
            <v>Saldo</v>
          </cell>
        </row>
        <row r="248">
          <cell r="A248" t="str">
            <v>D05-R052</v>
          </cell>
          <cell r="B248">
            <v>2019</v>
          </cell>
          <cell r="C248" t="str">
            <v>190101</v>
          </cell>
          <cell r="D248" t="str">
            <v>R052</v>
          </cell>
          <cell r="E248" t="str">
            <v>D05</v>
          </cell>
          <cell r="F248" t="str">
            <v>Estado de Flujos de Efectivo</v>
          </cell>
          <cell r="K248" t="str">
            <v>Otras Aplicaciones de Financiamiento</v>
          </cell>
          <cell r="L248" t="str">
            <v>Saldo</v>
          </cell>
          <cell r="S248">
            <v>70845410.590000004</v>
          </cell>
        </row>
        <row r="249">
          <cell r="A249" t="str">
            <v>D05-R053</v>
          </cell>
          <cell r="B249">
            <v>2019</v>
          </cell>
          <cell r="C249" t="str">
            <v>190101</v>
          </cell>
          <cell r="D249" t="str">
            <v>R053</v>
          </cell>
          <cell r="E249" t="str">
            <v>D05</v>
          </cell>
          <cell r="F249" t="str">
            <v>Estado de Flujos de Efectivo</v>
          </cell>
          <cell r="K249" t="str">
            <v>Flujos netos de Efectivo por Actividades de Financiamiento</v>
          </cell>
          <cell r="L249" t="str">
            <v>Cálculo</v>
          </cell>
          <cell r="S249">
            <v>-181868389.09</v>
          </cell>
          <cell r="T249">
            <v>-291013179.25999999</v>
          </cell>
        </row>
        <row r="250">
          <cell r="A250" t="str">
            <v>D05-R054</v>
          </cell>
          <cell r="B250">
            <v>2019</v>
          </cell>
          <cell r="C250" t="str">
            <v>190101</v>
          </cell>
          <cell r="D250" t="str">
            <v>R054</v>
          </cell>
          <cell r="E250" t="str">
            <v>D05</v>
          </cell>
          <cell r="F250" t="str">
            <v>Estado de Flujos de Efectivo</v>
          </cell>
          <cell r="K250" t="str">
            <v>Incremento/Disminución Neta en el Efectivo y Equivalentes al Efectivo</v>
          </cell>
          <cell r="L250" t="str">
            <v>Cálculo</v>
          </cell>
          <cell r="P250">
            <v>883782519.07000017</v>
          </cell>
          <cell r="S250">
            <v>883782519.07000017</v>
          </cell>
          <cell r="T250">
            <v>-255866364.8700006</v>
          </cell>
        </row>
        <row r="251">
          <cell r="A251" t="str">
            <v>D05-R055</v>
          </cell>
          <cell r="B251">
            <v>2019</v>
          </cell>
          <cell r="C251" t="str">
            <v>190101</v>
          </cell>
          <cell r="D251" t="str">
            <v>R055</v>
          </cell>
          <cell r="E251" t="str">
            <v>D05</v>
          </cell>
          <cell r="F251" t="str">
            <v>Estado de Flujos de Efectivo</v>
          </cell>
          <cell r="K251" t="str">
            <v>Efectivo y Equivalentes al Efectivo al Inicio del Ejercicio</v>
          </cell>
          <cell r="L251" t="str">
            <v>Captura</v>
          </cell>
          <cell r="P251">
            <v>825920840.73999929</v>
          </cell>
          <cell r="S251">
            <v>825920840.73999929</v>
          </cell>
          <cell r="T251">
            <v>1081787205.6099999</v>
          </cell>
        </row>
        <row r="252">
          <cell r="A252" t="str">
            <v>D05-R056</v>
          </cell>
          <cell r="B252">
            <v>2019</v>
          </cell>
          <cell r="C252" t="str">
            <v>190101</v>
          </cell>
          <cell r="D252" t="str">
            <v>R056</v>
          </cell>
          <cell r="E252" t="str">
            <v>D05</v>
          </cell>
          <cell r="F252" t="str">
            <v>Estado de Flujos de Efectivo</v>
          </cell>
          <cell r="K252" t="str">
            <v>Efectivo y Equivalentes al Efectivo al Final del Ejercicio</v>
          </cell>
          <cell r="L252" t="str">
            <v>Cálculo</v>
          </cell>
          <cell r="P252">
            <v>1709703359.8099995</v>
          </cell>
          <cell r="S252">
            <v>1709703359.8099995</v>
          </cell>
          <cell r="T252">
            <v>825920840.73999929</v>
          </cell>
        </row>
        <row r="253">
          <cell r="A253" t="str">
            <v>D06-R000</v>
          </cell>
          <cell r="B253">
            <v>2019</v>
          </cell>
          <cell r="C253" t="str">
            <v>190101</v>
          </cell>
          <cell r="D253" t="str">
            <v>R000</v>
          </cell>
          <cell r="E253" t="str">
            <v>D06</v>
          </cell>
          <cell r="F253" t="str">
            <v>Estado Analítico del Activo</v>
          </cell>
          <cell r="K253" t="str">
            <v>CONCEPTO</v>
          </cell>
          <cell r="L253" t="str">
            <v>Referencia</v>
          </cell>
          <cell r="S253" t="str">
            <v>Saldo Inicial
1</v>
          </cell>
          <cell r="T253" t="str">
            <v>Cargos del Periodo
2</v>
          </cell>
          <cell r="U253" t="str">
            <v>Abonos del Periodo
3</v>
          </cell>
          <cell r="V253" t="str">
            <v>Saldo Final
4=(1+2-3)</v>
          </cell>
          <cell r="W253" t="str">
            <v>Variación del Periodo
4-1</v>
          </cell>
        </row>
        <row r="254">
          <cell r="A254" t="str">
            <v>D06-R001</v>
          </cell>
          <cell r="B254">
            <v>2019</v>
          </cell>
          <cell r="C254" t="str">
            <v>190101</v>
          </cell>
          <cell r="D254" t="str">
            <v>R001</v>
          </cell>
          <cell r="E254" t="str">
            <v>D06</v>
          </cell>
          <cell r="F254" t="str">
            <v>Estado Analítico del Activo</v>
          </cell>
          <cell r="K254" t="str">
            <v xml:space="preserve">ACTIVO </v>
          </cell>
          <cell r="L254" t="str">
            <v>Título</v>
          </cell>
        </row>
        <row r="255">
          <cell r="A255" t="str">
            <v>D06-R002</v>
          </cell>
          <cell r="B255">
            <v>2019</v>
          </cell>
          <cell r="C255" t="str">
            <v>190101</v>
          </cell>
          <cell r="D255" t="str">
            <v>R002</v>
          </cell>
          <cell r="E255" t="str">
            <v>D06</v>
          </cell>
          <cell r="F255" t="str">
            <v>Estado Analítico del Activo</v>
          </cell>
          <cell r="K255" t="str">
            <v xml:space="preserve">Activo Circulante </v>
          </cell>
          <cell r="L255" t="str">
            <v>Subtotal</v>
          </cell>
          <cell r="S255">
            <v>873779598.20000005</v>
          </cell>
          <cell r="T255">
            <v>362044759577.56995</v>
          </cell>
          <cell r="U255">
            <v>361119043932.86005</v>
          </cell>
          <cell r="V255">
            <v>1799495242.9099121</v>
          </cell>
          <cell r="W255">
            <v>925715644.70991206</v>
          </cell>
        </row>
        <row r="256">
          <cell r="A256" t="str">
            <v>D06-R003</v>
          </cell>
          <cell r="B256">
            <v>2019</v>
          </cell>
          <cell r="C256" t="str">
            <v>190101</v>
          </cell>
          <cell r="D256" t="str">
            <v>R003</v>
          </cell>
          <cell r="E256" t="str">
            <v>D06</v>
          </cell>
          <cell r="F256" t="str">
            <v>Estado Analítico del Activo</v>
          </cell>
          <cell r="K256" t="str">
            <v>Efectivo y Equivalentes</v>
          </cell>
          <cell r="L256" t="str">
            <v>Saldo</v>
          </cell>
          <cell r="P256">
            <v>883782519.06993651</v>
          </cell>
          <cell r="Q256">
            <v>1709703359.8099365</v>
          </cell>
          <cell r="R256">
            <v>883782519.06993651</v>
          </cell>
          <cell r="S256">
            <v>825920840.74000001</v>
          </cell>
          <cell r="T256">
            <v>353851401449.71997</v>
          </cell>
          <cell r="U256">
            <v>352967618930.65002</v>
          </cell>
          <cell r="V256">
            <v>1709703359.8099365</v>
          </cell>
          <cell r="W256">
            <v>883782519.06993651</v>
          </cell>
        </row>
        <row r="257">
          <cell r="A257" t="str">
            <v>D06-R004</v>
          </cell>
          <cell r="B257">
            <v>2019</v>
          </cell>
          <cell r="C257" t="str">
            <v>190101</v>
          </cell>
          <cell r="D257" t="str">
            <v>R004</v>
          </cell>
          <cell r="E257" t="str">
            <v>D06</v>
          </cell>
          <cell r="F257" t="str">
            <v>Estado Analítico del Activo</v>
          </cell>
          <cell r="K257" t="str">
            <v xml:space="preserve">Derechos a Recibir Efectivo o Equivalentes </v>
          </cell>
          <cell r="L257" t="str">
            <v>Saldo</v>
          </cell>
          <cell r="Q257">
            <v>5844843.720000267</v>
          </cell>
          <cell r="R257">
            <v>4084026.9799997322</v>
          </cell>
          <cell r="S257">
            <v>9928870.6999999993</v>
          </cell>
          <cell r="T257">
            <v>8054841853.5200005</v>
          </cell>
          <cell r="U257">
            <v>8058925880.5</v>
          </cell>
          <cell r="V257">
            <v>5844843.720000267</v>
          </cell>
          <cell r="W257">
            <v>-4084026.9799997322</v>
          </cell>
        </row>
        <row r="258">
          <cell r="A258" t="str">
            <v>D06-R005</v>
          </cell>
          <cell r="B258">
            <v>2019</v>
          </cell>
          <cell r="C258" t="str">
            <v>190101</v>
          </cell>
          <cell r="D258" t="str">
            <v>R005</v>
          </cell>
          <cell r="E258" t="str">
            <v>D06</v>
          </cell>
          <cell r="F258" t="str">
            <v>Estado Analítico del Activo</v>
          </cell>
          <cell r="K258" t="str">
            <v xml:space="preserve">Derechos a Recibir Bienes o Servicios </v>
          </cell>
          <cell r="L258" t="str">
            <v>Saldo</v>
          </cell>
          <cell r="Q258">
            <v>41204840.820000008</v>
          </cell>
          <cell r="R258">
            <v>30877579.910000008</v>
          </cell>
          <cell r="S258">
            <v>10327260.91</v>
          </cell>
          <cell r="T258">
            <v>104090056.48</v>
          </cell>
          <cell r="U258">
            <v>73212476.569999993</v>
          </cell>
          <cell r="V258">
            <v>41204840.820000008</v>
          </cell>
          <cell r="W258">
            <v>30877579.910000008</v>
          </cell>
        </row>
        <row r="259">
          <cell r="A259" t="str">
            <v>D06-R006</v>
          </cell>
          <cell r="B259">
            <v>2019</v>
          </cell>
          <cell r="C259" t="str">
            <v>190101</v>
          </cell>
          <cell r="D259" t="str">
            <v>R006</v>
          </cell>
          <cell r="E259" t="str">
            <v>D06</v>
          </cell>
          <cell r="F259" t="str">
            <v>Estado Analítico del Activo</v>
          </cell>
          <cell r="K259" t="str">
            <v xml:space="preserve">Inventarios </v>
          </cell>
          <cell r="L259" t="str">
            <v>Saldo</v>
          </cell>
          <cell r="Q259">
            <v>0</v>
          </cell>
          <cell r="R259">
            <v>0</v>
          </cell>
          <cell r="V259">
            <v>0</v>
          </cell>
          <cell r="W259">
            <v>0</v>
          </cell>
        </row>
        <row r="260">
          <cell r="A260" t="str">
            <v>D06-R007</v>
          </cell>
          <cell r="B260">
            <v>2019</v>
          </cell>
          <cell r="C260" t="str">
            <v>190101</v>
          </cell>
          <cell r="D260" t="str">
            <v>R007</v>
          </cell>
          <cell r="E260" t="str">
            <v>D06</v>
          </cell>
          <cell r="F260" t="str">
            <v>Estado Analítico del Activo</v>
          </cell>
          <cell r="K260" t="str">
            <v xml:space="preserve">Almacenes </v>
          </cell>
          <cell r="L260" t="str">
            <v>Saldo</v>
          </cell>
          <cell r="Q260">
            <v>16842198.560000002</v>
          </cell>
          <cell r="R260">
            <v>15139572.710000003</v>
          </cell>
          <cell r="S260">
            <v>1702625.85</v>
          </cell>
          <cell r="T260">
            <v>34426217.850000001</v>
          </cell>
          <cell r="U260">
            <v>19286645.140000001</v>
          </cell>
          <cell r="V260">
            <v>16842198.560000002</v>
          </cell>
          <cell r="W260">
            <v>15139572.710000003</v>
          </cell>
        </row>
        <row r="261">
          <cell r="A261" t="str">
            <v>D06-R008</v>
          </cell>
          <cell r="B261">
            <v>2019</v>
          </cell>
          <cell r="C261" t="str">
            <v>190101</v>
          </cell>
          <cell r="D261" t="str">
            <v>R008</v>
          </cell>
          <cell r="E261" t="str">
            <v>D06</v>
          </cell>
          <cell r="F261" t="str">
            <v>Estado Analítico del Activo</v>
          </cell>
          <cell r="K261" t="str">
            <v xml:space="preserve">Estimación por Pérdida o Deterioro de Activos Circulantes </v>
          </cell>
          <cell r="L261" t="str">
            <v>Saldo</v>
          </cell>
          <cell r="Q261">
            <v>0</v>
          </cell>
          <cell r="R261">
            <v>0</v>
          </cell>
          <cell r="V261">
            <v>0</v>
          </cell>
          <cell r="W261">
            <v>0</v>
          </cell>
        </row>
        <row r="262">
          <cell r="A262" t="str">
            <v>D06-R009</v>
          </cell>
          <cell r="B262">
            <v>2019</v>
          </cell>
          <cell r="C262" t="str">
            <v>190101</v>
          </cell>
          <cell r="D262" t="str">
            <v>R009</v>
          </cell>
          <cell r="E262" t="str">
            <v>D06</v>
          </cell>
          <cell r="F262" t="str">
            <v>Estado Analítico del Activo</v>
          </cell>
          <cell r="K262" t="str">
            <v>Otros Activos Circulantes</v>
          </cell>
          <cell r="L262" t="str">
            <v>Saldo</v>
          </cell>
          <cell r="Q262">
            <v>25900000</v>
          </cell>
          <cell r="R262">
            <v>0</v>
          </cell>
          <cell r="S262">
            <v>25900000</v>
          </cell>
          <cell r="V262">
            <v>25900000</v>
          </cell>
          <cell r="W262">
            <v>0</v>
          </cell>
        </row>
        <row r="263">
          <cell r="A263" t="str">
            <v>D06-R010</v>
          </cell>
          <cell r="B263">
            <v>2019</v>
          </cell>
          <cell r="C263" t="str">
            <v>190101</v>
          </cell>
          <cell r="D263" t="str">
            <v>R010</v>
          </cell>
          <cell r="E263" t="str">
            <v>D06</v>
          </cell>
          <cell r="F263" t="str">
            <v>Estado Analítico del Activo</v>
          </cell>
          <cell r="K263" t="str">
            <v>Activo No Circulante</v>
          </cell>
          <cell r="L263" t="str">
            <v>Subtotal</v>
          </cell>
          <cell r="S263">
            <v>7589342971.0500002</v>
          </cell>
          <cell r="T263">
            <v>1949784181.24</v>
          </cell>
          <cell r="U263">
            <v>1204578556.5599999</v>
          </cell>
          <cell r="V263">
            <v>8334548595.7300014</v>
          </cell>
          <cell r="W263">
            <v>745205624.68000126</v>
          </cell>
        </row>
        <row r="264">
          <cell r="A264" t="str">
            <v>D06-R011</v>
          </cell>
          <cell r="B264">
            <v>2019</v>
          </cell>
          <cell r="C264" t="str">
            <v>190101</v>
          </cell>
          <cell r="D264" t="str">
            <v>R011</v>
          </cell>
          <cell r="E264" t="str">
            <v>D06</v>
          </cell>
          <cell r="F264" t="str">
            <v>Estado Analítico del Activo</v>
          </cell>
          <cell r="K264" t="str">
            <v xml:space="preserve">Inversiones Financieras a Largo Plazo </v>
          </cell>
          <cell r="L264" t="str">
            <v>Saldo</v>
          </cell>
          <cell r="Q264">
            <v>5223898.42</v>
          </cell>
          <cell r="R264">
            <v>484585.3200000003</v>
          </cell>
          <cell r="S264">
            <v>4739313.0999999996</v>
          </cell>
          <cell r="T264">
            <v>2546275.0699999998</v>
          </cell>
          <cell r="U264">
            <v>2061689.75</v>
          </cell>
          <cell r="V264">
            <v>5223898.42</v>
          </cell>
          <cell r="W264">
            <v>484585.3200000003</v>
          </cell>
        </row>
        <row r="265">
          <cell r="A265" t="str">
            <v>D06-R012</v>
          </cell>
          <cell r="B265">
            <v>2019</v>
          </cell>
          <cell r="C265" t="str">
            <v>190101</v>
          </cell>
          <cell r="D265" t="str">
            <v>R012</v>
          </cell>
          <cell r="E265" t="str">
            <v>D06</v>
          </cell>
          <cell r="F265" t="str">
            <v>Estado Analítico del Activo</v>
          </cell>
          <cell r="K265" t="str">
            <v xml:space="preserve">Derechos a Recibir Efectivo o Equivalentes a Largo Plazo </v>
          </cell>
          <cell r="L265" t="str">
            <v>Saldo</v>
          </cell>
          <cell r="Q265">
            <v>0</v>
          </cell>
          <cell r="R265">
            <v>0</v>
          </cell>
          <cell r="V265">
            <v>0</v>
          </cell>
          <cell r="W265">
            <v>0</v>
          </cell>
        </row>
        <row r="266">
          <cell r="A266" t="str">
            <v>D06-R013</v>
          </cell>
          <cell r="B266">
            <v>2019</v>
          </cell>
          <cell r="C266" t="str">
            <v>190101</v>
          </cell>
          <cell r="D266" t="str">
            <v>R013</v>
          </cell>
          <cell r="E266" t="str">
            <v>D06</v>
          </cell>
          <cell r="F266" t="str">
            <v>Estado Analítico del Activo</v>
          </cell>
          <cell r="K266" t="str">
            <v xml:space="preserve">Bienes Inmuebles, Infraestructura y Construcciones en Proceso </v>
          </cell>
          <cell r="L266" t="str">
            <v>Saldo</v>
          </cell>
          <cell r="P266">
            <v>1554775673.4300001</v>
          </cell>
          <cell r="Q266">
            <v>7499921577.2600002</v>
          </cell>
          <cell r="R266">
            <v>684560900.73999977</v>
          </cell>
          <cell r="S266">
            <v>6815360676.5200005</v>
          </cell>
          <cell r="T266">
            <v>1554775673.4300001</v>
          </cell>
          <cell r="U266">
            <v>870214772.69000006</v>
          </cell>
          <cell r="V266">
            <v>7499921577.2600002</v>
          </cell>
          <cell r="W266">
            <v>684560900.73999977</v>
          </cell>
        </row>
        <row r="267">
          <cell r="A267" t="str">
            <v>D06-R014</v>
          </cell>
          <cell r="B267">
            <v>2019</v>
          </cell>
          <cell r="C267" t="str">
            <v>190101</v>
          </cell>
          <cell r="D267" t="str">
            <v>R014</v>
          </cell>
          <cell r="E267" t="str">
            <v>D06</v>
          </cell>
          <cell r="F267" t="str">
            <v>Estado Analítico del Activo</v>
          </cell>
          <cell r="K267" t="str">
            <v xml:space="preserve">Bienes Muebles </v>
          </cell>
          <cell r="L267" t="str">
            <v>Saldo</v>
          </cell>
          <cell r="P267">
            <v>390924725.02999997</v>
          </cell>
          <cell r="Q267">
            <v>1172988889.0599999</v>
          </cell>
          <cell r="R267">
            <v>185571514.25</v>
          </cell>
          <cell r="S267">
            <v>987417374.80999994</v>
          </cell>
          <cell r="T267">
            <v>390924725.02999997</v>
          </cell>
          <cell r="U267">
            <v>205353210.78</v>
          </cell>
          <cell r="V267">
            <v>1172988889.0599999</v>
          </cell>
          <cell r="W267">
            <v>185571514.25</v>
          </cell>
        </row>
        <row r="268">
          <cell r="A268" t="str">
            <v>D06-R015</v>
          </cell>
          <cell r="B268">
            <v>2019</v>
          </cell>
          <cell r="C268" t="str">
            <v>190101</v>
          </cell>
          <cell r="D268" t="str">
            <v>R015</v>
          </cell>
          <cell r="E268" t="str">
            <v>D06</v>
          </cell>
          <cell r="F268" t="str">
            <v>Estado Analítico del Activo</v>
          </cell>
          <cell r="K268" t="str">
            <v xml:space="preserve">Activos Intangibles </v>
          </cell>
          <cell r="L268" t="str">
            <v>Saldo</v>
          </cell>
          <cell r="P268">
            <v>1450000</v>
          </cell>
          <cell r="Q268">
            <v>35730021.18</v>
          </cell>
          <cell r="R268">
            <v>725000</v>
          </cell>
          <cell r="S268">
            <v>35005021.18</v>
          </cell>
          <cell r="T268">
            <v>1450000</v>
          </cell>
          <cell r="U268">
            <v>725000</v>
          </cell>
          <cell r="V268">
            <v>35730021.18</v>
          </cell>
          <cell r="W268">
            <v>725000</v>
          </cell>
        </row>
        <row r="269">
          <cell r="A269" t="str">
            <v>D06-R016</v>
          </cell>
          <cell r="B269">
            <v>2019</v>
          </cell>
          <cell r="C269" t="str">
            <v>190101</v>
          </cell>
          <cell r="D269" t="str">
            <v>R016</v>
          </cell>
          <cell r="E269" t="str">
            <v>D06</v>
          </cell>
          <cell r="F269" t="str">
            <v>Estado Analítico del Activo</v>
          </cell>
          <cell r="K269" t="str">
            <v xml:space="preserve">Depreciación, Deterioro y Amortización Acumulada de Bienes </v>
          </cell>
          <cell r="L269" t="str">
            <v>Saldo</v>
          </cell>
          <cell r="Q269">
            <v>-379315790.19</v>
          </cell>
          <cell r="R269">
            <v>126136375.63</v>
          </cell>
          <cell r="S269">
            <v>-253179414.56</v>
          </cell>
          <cell r="T269">
            <v>87507.71</v>
          </cell>
          <cell r="U269">
            <v>126223883.34</v>
          </cell>
          <cell r="V269">
            <v>-379315790.19</v>
          </cell>
          <cell r="W269">
            <v>-126136375.63</v>
          </cell>
        </row>
        <row r="270">
          <cell r="A270" t="str">
            <v>D06-R017</v>
          </cell>
          <cell r="B270">
            <v>2019</v>
          </cell>
          <cell r="C270" t="str">
            <v>190101</v>
          </cell>
          <cell r="D270" t="str">
            <v>R017</v>
          </cell>
          <cell r="E270" t="str">
            <v>D06</v>
          </cell>
          <cell r="F270" t="str">
            <v>Estado Analítico del Activo</v>
          </cell>
          <cell r="K270" t="str">
            <v xml:space="preserve">Activos Diferidos </v>
          </cell>
          <cell r="L270" t="str">
            <v>Saldo</v>
          </cell>
          <cell r="Q270">
            <v>0</v>
          </cell>
          <cell r="R270">
            <v>0</v>
          </cell>
        </row>
        <row r="271">
          <cell r="A271" t="str">
            <v>D06-R018</v>
          </cell>
          <cell r="B271">
            <v>2019</v>
          </cell>
          <cell r="C271" t="str">
            <v>190101</v>
          </cell>
          <cell r="D271" t="str">
            <v>R018</v>
          </cell>
          <cell r="E271" t="str">
            <v>D06</v>
          </cell>
          <cell r="F271" t="str">
            <v>Estado Analítico del Activo</v>
          </cell>
          <cell r="K271" t="str">
            <v xml:space="preserve">Estimación por Pérdida o Deterioro de Activos no Circulantes </v>
          </cell>
          <cell r="L271" t="str">
            <v>Saldo</v>
          </cell>
          <cell r="Q271">
            <v>0</v>
          </cell>
          <cell r="R271">
            <v>0</v>
          </cell>
        </row>
        <row r="272">
          <cell r="A272" t="str">
            <v>D06-R019</v>
          </cell>
          <cell r="B272">
            <v>2019</v>
          </cell>
          <cell r="C272" t="str">
            <v>190101</v>
          </cell>
          <cell r="D272" t="str">
            <v>R019</v>
          </cell>
          <cell r="E272" t="str">
            <v>D06</v>
          </cell>
          <cell r="F272" t="str">
            <v>Estado Analítico del Activo</v>
          </cell>
          <cell r="K272" t="str">
            <v>Otros Activos No Ciculantes</v>
          </cell>
          <cell r="L272" t="str">
            <v>Saldo</v>
          </cell>
          <cell r="Q272">
            <v>0</v>
          </cell>
          <cell r="R272">
            <v>0</v>
          </cell>
        </row>
        <row r="273">
          <cell r="A273" t="str">
            <v>D06-R020</v>
          </cell>
          <cell r="B273">
            <v>2019</v>
          </cell>
          <cell r="C273" t="str">
            <v>190101</v>
          </cell>
          <cell r="D273" t="str">
            <v>R020</v>
          </cell>
          <cell r="E273" t="str">
            <v>D06</v>
          </cell>
          <cell r="F273" t="str">
            <v>Estado Analítico del Activo</v>
          </cell>
          <cell r="K273" t="str">
            <v>Total del Activo</v>
          </cell>
          <cell r="L273" t="str">
            <v>Total</v>
          </cell>
          <cell r="P273">
            <v>10134043838.639914</v>
          </cell>
          <cell r="R273">
            <v>1931362074.6099362</v>
          </cell>
          <cell r="S273">
            <v>8463122569.25</v>
          </cell>
          <cell r="T273">
            <v>363994543758.80994</v>
          </cell>
          <cell r="U273">
            <v>362323622489.42004</v>
          </cell>
          <cell r="V273">
            <v>10134043838.639914</v>
          </cell>
          <cell r="W273">
            <v>1670921269.3899133</v>
          </cell>
        </row>
        <row r="274">
          <cell r="A274" t="str">
            <v>D07-R000</v>
          </cell>
          <cell r="B274">
            <v>2019</v>
          </cell>
          <cell r="C274" t="str">
            <v>190101</v>
          </cell>
          <cell r="D274" t="str">
            <v>R000</v>
          </cell>
          <cell r="E274" t="str">
            <v>D07</v>
          </cell>
          <cell r="F274" t="str">
            <v>Estado Analítico de la Deuda y Otros Pasivos</v>
          </cell>
          <cell r="K274" t="str">
            <v>Denominación de las Deudas</v>
          </cell>
          <cell r="L274" t="str">
            <v>Referencia</v>
          </cell>
          <cell r="S274" t="str">
            <v>Moneda de Contratación</v>
          </cell>
          <cell r="T274" t="str">
            <v>Institución o País Acreedor</v>
          </cell>
          <cell r="U274" t="str">
            <v>Saldo Inicial del Periodo</v>
          </cell>
          <cell r="V274" t="str">
            <v>Saldo Final del Periodo</v>
          </cell>
        </row>
        <row r="275">
          <cell r="A275" t="str">
            <v>D07-R001</v>
          </cell>
          <cell r="B275">
            <v>2019</v>
          </cell>
          <cell r="C275" t="str">
            <v>190101</v>
          </cell>
          <cell r="D275" t="str">
            <v>R001</v>
          </cell>
          <cell r="E275" t="str">
            <v>D07</v>
          </cell>
          <cell r="F275" t="str">
            <v>Estado Analítico de la Deuda y Otros Pasivos</v>
          </cell>
          <cell r="K275" t="str">
            <v>DEUDA PUBLICA</v>
          </cell>
          <cell r="L275" t="str">
            <v>Título</v>
          </cell>
        </row>
        <row r="276">
          <cell r="A276" t="str">
            <v>D07-R002</v>
          </cell>
          <cell r="B276">
            <v>2019</v>
          </cell>
          <cell r="C276" t="str">
            <v>190101</v>
          </cell>
          <cell r="D276" t="str">
            <v>R002</v>
          </cell>
          <cell r="E276" t="str">
            <v>D07</v>
          </cell>
          <cell r="F276" t="str">
            <v>Estado Analítico de la Deuda y Otros Pasivos</v>
          </cell>
          <cell r="K276" t="str">
            <v>Corto Plazo</v>
          </cell>
          <cell r="L276" t="str">
            <v>Subtítulo</v>
          </cell>
        </row>
        <row r="277">
          <cell r="A277" t="str">
            <v>D07-R003</v>
          </cell>
          <cell r="B277">
            <v>2019</v>
          </cell>
          <cell r="C277" t="str">
            <v>190101</v>
          </cell>
          <cell r="D277" t="str">
            <v>R003</v>
          </cell>
          <cell r="E277" t="str">
            <v>D07</v>
          </cell>
          <cell r="F277" t="str">
            <v>Estado Analítico de la Deuda y Otros Pasivos</v>
          </cell>
          <cell r="K277" t="str">
            <v>Deuda Interna</v>
          </cell>
          <cell r="L277" t="str">
            <v>Subtotal</v>
          </cell>
          <cell r="U277">
            <v>0</v>
          </cell>
          <cell r="V277">
            <v>0</v>
          </cell>
        </row>
        <row r="278">
          <cell r="A278" t="str">
            <v>D07-R004</v>
          </cell>
          <cell r="B278">
            <v>2019</v>
          </cell>
          <cell r="C278" t="str">
            <v>190101</v>
          </cell>
          <cell r="D278" t="str">
            <v>R004</v>
          </cell>
          <cell r="E278" t="str">
            <v>D07</v>
          </cell>
          <cell r="F278" t="str">
            <v>Estado Analítico de la Deuda y Otros Pasivos</v>
          </cell>
          <cell r="K278" t="str">
            <v>Instituciones de Crédito</v>
          </cell>
          <cell r="L278" t="str">
            <v>Saldo</v>
          </cell>
        </row>
        <row r="279">
          <cell r="A279" t="str">
            <v>D07-R005</v>
          </cell>
          <cell r="B279">
            <v>2019</v>
          </cell>
          <cell r="C279" t="str">
            <v>190101</v>
          </cell>
          <cell r="D279" t="str">
            <v>R005</v>
          </cell>
          <cell r="E279" t="str">
            <v>D07</v>
          </cell>
          <cell r="F279" t="str">
            <v>Estado Analítico de la Deuda y Otros Pasivos</v>
          </cell>
          <cell r="K279" t="str">
            <v>Títulos y Valores</v>
          </cell>
          <cell r="L279" t="str">
            <v>Saldo</v>
          </cell>
        </row>
        <row r="280">
          <cell r="A280" t="str">
            <v>D07-R006</v>
          </cell>
          <cell r="B280">
            <v>2019</v>
          </cell>
          <cell r="C280" t="str">
            <v>190101</v>
          </cell>
          <cell r="D280" t="str">
            <v>R006</v>
          </cell>
          <cell r="E280" t="str">
            <v>D07</v>
          </cell>
          <cell r="F280" t="str">
            <v>Estado Analítico de la Deuda y Otros Pasivos</v>
          </cell>
          <cell r="K280" t="str">
            <v>Arrendamientos Financieros</v>
          </cell>
          <cell r="L280" t="str">
            <v>Saldo</v>
          </cell>
        </row>
        <row r="281">
          <cell r="A281" t="str">
            <v>D07-R007</v>
          </cell>
          <cell r="B281">
            <v>2019</v>
          </cell>
          <cell r="C281" t="str">
            <v>190101</v>
          </cell>
          <cell r="D281" t="str">
            <v>R007</v>
          </cell>
          <cell r="E281" t="str">
            <v>D07</v>
          </cell>
          <cell r="F281" t="str">
            <v>Estado Analítico de la Deuda y Otros Pasivos</v>
          </cell>
          <cell r="K281" t="str">
            <v>Deuda Externa</v>
          </cell>
          <cell r="L281" t="str">
            <v>Subtotal</v>
          </cell>
          <cell r="U281">
            <v>0</v>
          </cell>
          <cell r="V281">
            <v>0</v>
          </cell>
        </row>
        <row r="282">
          <cell r="A282" t="str">
            <v>D07-R008</v>
          </cell>
          <cell r="B282">
            <v>2019</v>
          </cell>
          <cell r="C282" t="str">
            <v>190101</v>
          </cell>
          <cell r="D282" t="str">
            <v>R008</v>
          </cell>
          <cell r="E282" t="str">
            <v>D07</v>
          </cell>
          <cell r="F282" t="str">
            <v>Estado Analítico de la Deuda y Otros Pasivos</v>
          </cell>
          <cell r="K282" t="str">
            <v>Organismos Financieros Internacionales</v>
          </cell>
          <cell r="L282" t="str">
            <v>Saldo</v>
          </cell>
        </row>
        <row r="283">
          <cell r="A283" t="str">
            <v>D07-R009</v>
          </cell>
          <cell r="B283">
            <v>2019</v>
          </cell>
          <cell r="C283" t="str">
            <v>190101</v>
          </cell>
          <cell r="D283" t="str">
            <v>R009</v>
          </cell>
          <cell r="E283" t="str">
            <v>D07</v>
          </cell>
          <cell r="F283" t="str">
            <v>Estado Analítico de la Deuda y Otros Pasivos</v>
          </cell>
          <cell r="K283" t="str">
            <v>Deuda Bilateral</v>
          </cell>
          <cell r="L283" t="str">
            <v>Saldo</v>
          </cell>
        </row>
        <row r="284">
          <cell r="A284" t="str">
            <v>D07-R010</v>
          </cell>
          <cell r="B284">
            <v>2019</v>
          </cell>
          <cell r="C284" t="str">
            <v>190101</v>
          </cell>
          <cell r="D284" t="str">
            <v>R010</v>
          </cell>
          <cell r="E284" t="str">
            <v>D07</v>
          </cell>
          <cell r="F284" t="str">
            <v>Estado Analítico de la Deuda y Otros Pasivos</v>
          </cell>
          <cell r="K284" t="str">
            <v>Títulos y Valores</v>
          </cell>
          <cell r="L284" t="str">
            <v>Saldo</v>
          </cell>
        </row>
        <row r="285">
          <cell r="A285" t="str">
            <v>D07-R011</v>
          </cell>
          <cell r="B285">
            <v>2019</v>
          </cell>
          <cell r="C285" t="str">
            <v>190101</v>
          </cell>
          <cell r="D285" t="str">
            <v>R011</v>
          </cell>
          <cell r="E285" t="str">
            <v>D07</v>
          </cell>
          <cell r="F285" t="str">
            <v>Estado Analítico de la Deuda y Otros Pasivos</v>
          </cell>
          <cell r="K285" t="str">
            <v>Arrendamientos Financieros</v>
          </cell>
          <cell r="L285" t="str">
            <v>Saldo</v>
          </cell>
        </row>
        <row r="286">
          <cell r="A286" t="str">
            <v>D07-R012</v>
          </cell>
          <cell r="B286">
            <v>2019</v>
          </cell>
          <cell r="C286" t="str">
            <v>190101</v>
          </cell>
          <cell r="D286" t="str">
            <v>R012</v>
          </cell>
          <cell r="E286" t="str">
            <v>D07</v>
          </cell>
          <cell r="F286" t="str">
            <v>Estado Analítico de la Deuda y Otros Pasivos</v>
          </cell>
          <cell r="K286" t="str">
            <v>Subtotal Corto Plazo</v>
          </cell>
          <cell r="L286" t="str">
            <v>Operación</v>
          </cell>
          <cell r="U286">
            <v>0</v>
          </cell>
          <cell r="V286">
            <v>0</v>
          </cell>
        </row>
        <row r="287">
          <cell r="A287" t="str">
            <v>D07-R013</v>
          </cell>
          <cell r="B287">
            <v>2019</v>
          </cell>
          <cell r="C287" t="str">
            <v>190101</v>
          </cell>
          <cell r="D287" t="str">
            <v>R013</v>
          </cell>
          <cell r="E287" t="str">
            <v>D07</v>
          </cell>
          <cell r="F287" t="str">
            <v>Estado Analítico de la Deuda y Otros Pasivos</v>
          </cell>
          <cell r="K287" t="str">
            <v>Largo Plazo</v>
          </cell>
          <cell r="L287" t="str">
            <v>Subtítulo</v>
          </cell>
        </row>
        <row r="288">
          <cell r="A288" t="str">
            <v>D07-R014</v>
          </cell>
          <cell r="B288">
            <v>2019</v>
          </cell>
          <cell r="C288" t="str">
            <v>190101</v>
          </cell>
          <cell r="D288" t="str">
            <v>R014</v>
          </cell>
          <cell r="E288" t="str">
            <v>D07</v>
          </cell>
          <cell r="F288" t="str">
            <v>Estado Analítico de la Deuda y Otros Pasivos</v>
          </cell>
          <cell r="K288" t="str">
            <v>Deuda Interna</v>
          </cell>
          <cell r="L288" t="str">
            <v>Subtotal</v>
          </cell>
          <cell r="U288">
            <v>218966617.68000001</v>
          </cell>
          <cell r="V288">
            <v>125750364.56</v>
          </cell>
        </row>
        <row r="289">
          <cell r="A289" t="str">
            <v>D07-R015</v>
          </cell>
          <cell r="B289">
            <v>2019</v>
          </cell>
          <cell r="C289" t="str">
            <v>190101</v>
          </cell>
          <cell r="D289" t="str">
            <v>R015</v>
          </cell>
          <cell r="E289" t="str">
            <v>D07</v>
          </cell>
          <cell r="F289" t="str">
            <v>Estado Analítico de la Deuda y Otros Pasivos</v>
          </cell>
          <cell r="K289" t="str">
            <v>Instituciones de Crédito</v>
          </cell>
          <cell r="L289" t="str">
            <v>Saldo</v>
          </cell>
          <cell r="U289">
            <v>218966617.68000001</v>
          </cell>
          <cell r="V289">
            <v>125750364.56</v>
          </cell>
        </row>
        <row r="290">
          <cell r="A290" t="str">
            <v>D07-R016</v>
          </cell>
          <cell r="B290">
            <v>2019</v>
          </cell>
          <cell r="C290" t="str">
            <v>190101</v>
          </cell>
          <cell r="D290" t="str">
            <v>R016</v>
          </cell>
          <cell r="E290" t="str">
            <v>D07</v>
          </cell>
          <cell r="F290" t="str">
            <v>Estado Analítico de la Deuda y Otros Pasivos</v>
          </cell>
          <cell r="K290" t="str">
            <v>Títulos y Valores</v>
          </cell>
          <cell r="L290" t="str">
            <v>Saldo</v>
          </cell>
        </row>
        <row r="291">
          <cell r="A291" t="str">
            <v>D07-R017</v>
          </cell>
          <cell r="B291">
            <v>2019</v>
          </cell>
          <cell r="C291" t="str">
            <v>190101</v>
          </cell>
          <cell r="D291" t="str">
            <v>R017</v>
          </cell>
          <cell r="E291" t="str">
            <v>D07</v>
          </cell>
          <cell r="F291" t="str">
            <v>Estado Analítico de la Deuda y Otros Pasivos</v>
          </cell>
          <cell r="K291" t="str">
            <v>Arrendamientos Financieros</v>
          </cell>
          <cell r="L291" t="str">
            <v>Saldo</v>
          </cell>
        </row>
        <row r="292">
          <cell r="A292" t="str">
            <v>D07-R018</v>
          </cell>
          <cell r="B292">
            <v>2019</v>
          </cell>
          <cell r="C292" t="str">
            <v>190101</v>
          </cell>
          <cell r="D292" t="str">
            <v>R018</v>
          </cell>
          <cell r="E292" t="str">
            <v>D07</v>
          </cell>
          <cell r="F292" t="str">
            <v>Estado Analítico de la Deuda y Otros Pasivos</v>
          </cell>
          <cell r="K292" t="str">
            <v>Deuda Externa</v>
          </cell>
          <cell r="L292" t="str">
            <v>Subtotal</v>
          </cell>
          <cell r="U292">
            <v>0</v>
          </cell>
          <cell r="V292">
            <v>0</v>
          </cell>
        </row>
        <row r="293">
          <cell r="A293" t="str">
            <v>D07-R019</v>
          </cell>
          <cell r="B293">
            <v>2019</v>
          </cell>
          <cell r="C293" t="str">
            <v>190101</v>
          </cell>
          <cell r="D293" t="str">
            <v>R019</v>
          </cell>
          <cell r="E293" t="str">
            <v>D07</v>
          </cell>
          <cell r="F293" t="str">
            <v>Estado Analítico de la Deuda y Otros Pasivos</v>
          </cell>
          <cell r="K293" t="str">
            <v>Organismos Financieros Internacionales</v>
          </cell>
          <cell r="L293" t="str">
            <v>Saldo</v>
          </cell>
        </row>
        <row r="294">
          <cell r="A294" t="str">
            <v>D07-R020</v>
          </cell>
          <cell r="B294">
            <v>2019</v>
          </cell>
          <cell r="C294" t="str">
            <v>190101</v>
          </cell>
          <cell r="D294" t="str">
            <v>R020</v>
          </cell>
          <cell r="E294" t="str">
            <v>D07</v>
          </cell>
          <cell r="F294" t="str">
            <v>Estado Analítico de la Deuda y Otros Pasivos</v>
          </cell>
          <cell r="K294" t="str">
            <v>Deuda Bilateral</v>
          </cell>
          <cell r="L294" t="str">
            <v>Saldo</v>
          </cell>
        </row>
        <row r="295">
          <cell r="A295" t="str">
            <v>D07-R021</v>
          </cell>
          <cell r="B295">
            <v>2019</v>
          </cell>
          <cell r="C295" t="str">
            <v>190101</v>
          </cell>
          <cell r="D295" t="str">
            <v>R021</v>
          </cell>
          <cell r="E295" t="str">
            <v>D07</v>
          </cell>
          <cell r="F295" t="str">
            <v>Estado Analítico de la Deuda y Otros Pasivos</v>
          </cell>
          <cell r="K295" t="str">
            <v>Títulos y Valores</v>
          </cell>
          <cell r="L295" t="str">
            <v>Saldo</v>
          </cell>
        </row>
        <row r="296">
          <cell r="A296" t="str">
            <v>D07-R022</v>
          </cell>
          <cell r="B296">
            <v>2019</v>
          </cell>
          <cell r="C296" t="str">
            <v>190101</v>
          </cell>
          <cell r="D296" t="str">
            <v>R022</v>
          </cell>
          <cell r="E296" t="str">
            <v>D07</v>
          </cell>
          <cell r="F296" t="str">
            <v>Estado Analítico de la Deuda y Otros Pasivos</v>
          </cell>
          <cell r="K296" t="str">
            <v>Arrendamientos Financieros</v>
          </cell>
          <cell r="L296" t="str">
            <v>Saldo</v>
          </cell>
        </row>
        <row r="297">
          <cell r="A297" t="str">
            <v>D07-R023</v>
          </cell>
          <cell r="B297">
            <v>2019</v>
          </cell>
          <cell r="C297" t="str">
            <v>190101</v>
          </cell>
          <cell r="D297" t="str">
            <v>R023</v>
          </cell>
          <cell r="E297" t="str">
            <v>D07</v>
          </cell>
          <cell r="F297" t="str">
            <v>Estado Analítico de la Deuda y Otros Pasivos</v>
          </cell>
          <cell r="K297" t="str">
            <v>Subtotal Lago Plazo</v>
          </cell>
          <cell r="L297" t="str">
            <v>Operación</v>
          </cell>
          <cell r="U297">
            <v>218966617.68000001</v>
          </cell>
          <cell r="V297">
            <v>125750364.56</v>
          </cell>
        </row>
        <row r="298">
          <cell r="A298" t="str">
            <v>D07-R024</v>
          </cell>
          <cell r="B298">
            <v>2019</v>
          </cell>
          <cell r="C298" t="str">
            <v>190101</v>
          </cell>
          <cell r="D298" t="str">
            <v>R024</v>
          </cell>
          <cell r="E298" t="str">
            <v>D07</v>
          </cell>
          <cell r="F298" t="str">
            <v>Estado Analítico de la Deuda y Otros Pasivos</v>
          </cell>
          <cell r="K298" t="str">
            <v>Otros Pasivos</v>
          </cell>
          <cell r="L298" t="str">
            <v>Saldo</v>
          </cell>
          <cell r="U298">
            <v>145972811.44</v>
          </cell>
          <cell r="V298">
            <v>159574308.63999999</v>
          </cell>
        </row>
        <row r="299">
          <cell r="A299" t="str">
            <v>D07-R025</v>
          </cell>
          <cell r="B299">
            <v>2019</v>
          </cell>
          <cell r="C299" t="str">
            <v>190101</v>
          </cell>
          <cell r="D299" t="str">
            <v>R025</v>
          </cell>
          <cell r="E299" t="str">
            <v>D07</v>
          </cell>
          <cell r="F299" t="str">
            <v>Estado Analítico de la Deuda y Otros Pasivos</v>
          </cell>
          <cell r="K299" t="str">
            <v>Total de Deuda y Otros Pasivos</v>
          </cell>
          <cell r="L299" t="str">
            <v>Operación</v>
          </cell>
          <cell r="P299">
            <v>364939429.12</v>
          </cell>
          <cell r="Q299">
            <v>285324673.19999999</v>
          </cell>
          <cell r="U299">
            <v>364939429.12</v>
          </cell>
          <cell r="V299">
            <v>285324673.19999999</v>
          </cell>
        </row>
        <row r="300">
          <cell r="A300" t="str">
            <v>D10-R000</v>
          </cell>
          <cell r="B300">
            <v>2019</v>
          </cell>
          <cell r="C300" t="str">
            <v>190101</v>
          </cell>
          <cell r="D300" t="str">
            <v>R000</v>
          </cell>
          <cell r="E300" t="str">
            <v>D10</v>
          </cell>
          <cell r="F300" t="str">
            <v>Estado Analìtico de Ingresos</v>
          </cell>
          <cell r="K300" t="str">
            <v>Rubro de Ingresos</v>
          </cell>
          <cell r="L300" t="str">
            <v>Referencia</v>
          </cell>
          <cell r="S300" t="str">
            <v>Estimado
(1)</v>
          </cell>
          <cell r="T300" t="str">
            <v>Ampliaciones y Reducciones
(2)</v>
          </cell>
          <cell r="U300" t="str">
            <v>Modificado
(3=1+2)</v>
          </cell>
          <cell r="V300" t="str">
            <v>Devengado
(4)</v>
          </cell>
          <cell r="W300" t="str">
            <v>Recaudado
(5)</v>
          </cell>
          <cell r="X300" t="str">
            <v>Diferencia
(6=5-1)</v>
          </cell>
        </row>
        <row r="301">
          <cell r="A301" t="str">
            <v>D10-R001</v>
          </cell>
          <cell r="B301">
            <v>2019</v>
          </cell>
          <cell r="C301" t="str">
            <v>190101</v>
          </cell>
          <cell r="D301" t="str">
            <v>R001</v>
          </cell>
          <cell r="E301" t="str">
            <v>D10</v>
          </cell>
          <cell r="F301" t="str">
            <v>Estado Analìtico de Ingresos</v>
          </cell>
          <cell r="K301" t="str">
            <v>Impuestos</v>
          </cell>
          <cell r="L301" t="str">
            <v>Saldo</v>
          </cell>
          <cell r="P301">
            <v>1080028092.05</v>
          </cell>
          <cell r="Q301">
            <v>1080028092.05</v>
          </cell>
          <cell r="S301">
            <v>1062117659</v>
          </cell>
          <cell r="T301">
            <v>17910433.050000001</v>
          </cell>
          <cell r="U301">
            <v>1080028092.05</v>
          </cell>
          <cell r="V301">
            <v>1080028092.05</v>
          </cell>
          <cell r="W301">
            <v>1080028092.05</v>
          </cell>
          <cell r="X301">
            <v>17910433.049999952</v>
          </cell>
        </row>
        <row r="302">
          <cell r="A302" t="str">
            <v>D10-R002</v>
          </cell>
          <cell r="B302">
            <v>2019</v>
          </cell>
          <cell r="C302" t="str">
            <v>190101</v>
          </cell>
          <cell r="D302" t="str">
            <v>R002</v>
          </cell>
          <cell r="E302" t="str">
            <v>D10</v>
          </cell>
          <cell r="F302" t="str">
            <v>Estado Analìtico de Ingresos</v>
          </cell>
          <cell r="K302" t="str">
            <v>Cuotas y Aportaciones de Seguridad Social</v>
          </cell>
          <cell r="L302" t="str">
            <v>Saldo</v>
          </cell>
          <cell r="P302">
            <v>0</v>
          </cell>
          <cell r="Q302">
            <v>0</v>
          </cell>
          <cell r="U302">
            <v>0</v>
          </cell>
          <cell r="X302">
            <v>0</v>
          </cell>
        </row>
        <row r="303">
          <cell r="A303" t="str">
            <v>D10-R003</v>
          </cell>
          <cell r="B303">
            <v>2019</v>
          </cell>
          <cell r="C303" t="str">
            <v>190101</v>
          </cell>
          <cell r="D303" t="str">
            <v>R003</v>
          </cell>
          <cell r="E303" t="str">
            <v>D10</v>
          </cell>
          <cell r="F303" t="str">
            <v>Estado Analìtico de Ingresos</v>
          </cell>
          <cell r="K303" t="str">
            <v>Contribuciones de Mejoras</v>
          </cell>
          <cell r="L303" t="str">
            <v>Saldo</v>
          </cell>
          <cell r="P303">
            <v>1872043.17</v>
          </cell>
          <cell r="Q303">
            <v>1872043.17</v>
          </cell>
          <cell r="S303">
            <v>2064151</v>
          </cell>
          <cell r="T303">
            <v>-192107.83</v>
          </cell>
          <cell r="U303">
            <v>1872043.17</v>
          </cell>
          <cell r="V303">
            <v>1872043.17</v>
          </cell>
          <cell r="W303">
            <v>1872043.17</v>
          </cell>
          <cell r="X303">
            <v>-192107.83000000007</v>
          </cell>
        </row>
        <row r="304">
          <cell r="A304" t="str">
            <v>D10-R004</v>
          </cell>
          <cell r="B304">
            <v>2019</v>
          </cell>
          <cell r="C304" t="str">
            <v>190101</v>
          </cell>
          <cell r="D304" t="str">
            <v>R004</v>
          </cell>
          <cell r="E304" t="str">
            <v>D10</v>
          </cell>
          <cell r="F304" t="str">
            <v>Estado Analìtico de Ingresos</v>
          </cell>
          <cell r="K304" t="str">
            <v>Derechos</v>
          </cell>
          <cell r="L304" t="str">
            <v>Saldo</v>
          </cell>
          <cell r="P304">
            <v>517279359.32999998</v>
          </cell>
          <cell r="Q304">
            <v>517279359.32999998</v>
          </cell>
          <cell r="S304">
            <v>525951060</v>
          </cell>
          <cell r="T304">
            <v>-8671700.6699999999</v>
          </cell>
          <cell r="U304">
            <v>517279359.32999998</v>
          </cell>
          <cell r="V304">
            <v>517279359.32999998</v>
          </cell>
          <cell r="W304">
            <v>517279359.32999998</v>
          </cell>
          <cell r="X304">
            <v>-8671700.6700000167</v>
          </cell>
        </row>
        <row r="305">
          <cell r="A305" t="str">
            <v>D10-R005</v>
          </cell>
          <cell r="B305">
            <v>2019</v>
          </cell>
          <cell r="C305" t="str">
            <v>190101</v>
          </cell>
          <cell r="D305" t="str">
            <v>R005</v>
          </cell>
          <cell r="E305" t="str">
            <v>D10</v>
          </cell>
          <cell r="F305" t="str">
            <v>Estado Analìtico de Ingresos</v>
          </cell>
          <cell r="K305" t="str">
            <v>Productos</v>
          </cell>
          <cell r="L305" t="str">
            <v>Saldo</v>
          </cell>
          <cell r="P305">
            <v>64832656.700000003</v>
          </cell>
          <cell r="Q305">
            <v>64832656.700000003</v>
          </cell>
          <cell r="S305">
            <v>29830636</v>
          </cell>
          <cell r="T305">
            <v>35002020.700000003</v>
          </cell>
          <cell r="V305">
            <v>64832656.700000003</v>
          </cell>
          <cell r="W305">
            <v>64832656.700000003</v>
          </cell>
          <cell r="X305">
            <v>35002020.700000003</v>
          </cell>
        </row>
        <row r="306">
          <cell r="A306" t="str">
            <v>D10-R006</v>
          </cell>
          <cell r="B306">
            <v>2019</v>
          </cell>
          <cell r="C306" t="str">
            <v>190101</v>
          </cell>
          <cell r="D306" t="str">
            <v>R006</v>
          </cell>
          <cell r="E306" t="str">
            <v>D10</v>
          </cell>
          <cell r="F306" t="str">
            <v>Estado Analìtico de Ingresos</v>
          </cell>
          <cell r="K306" t="str">
            <v>Corriente</v>
          </cell>
          <cell r="L306" t="str">
            <v>Cálculo</v>
          </cell>
          <cell r="U306">
            <v>0</v>
          </cell>
          <cell r="X306">
            <v>0</v>
          </cell>
        </row>
        <row r="307">
          <cell r="A307" t="str">
            <v>D10-R007</v>
          </cell>
          <cell r="B307">
            <v>2019</v>
          </cell>
          <cell r="C307" t="str">
            <v>190101</v>
          </cell>
          <cell r="D307" t="str">
            <v>R007</v>
          </cell>
          <cell r="E307" t="str">
            <v>D10</v>
          </cell>
          <cell r="F307" t="str">
            <v>Estado Analìtico de Ingresos</v>
          </cell>
          <cell r="K307" t="str">
            <v>Capital</v>
          </cell>
          <cell r="L307" t="str">
            <v>Cálculo</v>
          </cell>
          <cell r="U307">
            <v>0</v>
          </cell>
          <cell r="X307">
            <v>0</v>
          </cell>
        </row>
        <row r="308">
          <cell r="A308" t="str">
            <v>D10-R008</v>
          </cell>
          <cell r="B308">
            <v>2019</v>
          </cell>
          <cell r="C308" t="str">
            <v>190101</v>
          </cell>
          <cell r="D308" t="str">
            <v>R008</v>
          </cell>
          <cell r="E308" t="str">
            <v>D10</v>
          </cell>
          <cell r="F308" t="str">
            <v>Estado Analìtico de Ingresos</v>
          </cell>
          <cell r="K308" t="str">
            <v>Aprovechamientos</v>
          </cell>
          <cell r="L308" t="str">
            <v>Saldo</v>
          </cell>
          <cell r="P308">
            <v>97515638.629999995</v>
          </cell>
          <cell r="Q308">
            <v>97515638.629999995</v>
          </cell>
          <cell r="S308">
            <v>149942910</v>
          </cell>
          <cell r="T308">
            <v>-52427271.369999997</v>
          </cell>
          <cell r="V308">
            <v>97515638.629999995</v>
          </cell>
          <cell r="W308">
            <v>97515638.629999995</v>
          </cell>
          <cell r="X308">
            <v>-52427271.370000005</v>
          </cell>
        </row>
        <row r="309">
          <cell r="A309" t="str">
            <v>D10-R009</v>
          </cell>
          <cell r="B309">
            <v>2019</v>
          </cell>
          <cell r="C309" t="str">
            <v>190101</v>
          </cell>
          <cell r="D309" t="str">
            <v>R009</v>
          </cell>
          <cell r="E309" t="str">
            <v>D10</v>
          </cell>
          <cell r="F309" t="str">
            <v>Estado Analìtico de Ingresos</v>
          </cell>
          <cell r="K309" t="str">
            <v>Corriente</v>
          </cell>
          <cell r="L309" t="str">
            <v>Cálculo</v>
          </cell>
          <cell r="U309">
            <v>0</v>
          </cell>
          <cell r="X309">
            <v>0</v>
          </cell>
        </row>
        <row r="310">
          <cell r="A310" t="str">
            <v>D10-R010</v>
          </cell>
          <cell r="B310">
            <v>2019</v>
          </cell>
          <cell r="C310" t="str">
            <v>190101</v>
          </cell>
          <cell r="D310" t="str">
            <v>R010</v>
          </cell>
          <cell r="E310" t="str">
            <v>D10</v>
          </cell>
          <cell r="F310" t="str">
            <v>Estado Analìtico de Ingresos</v>
          </cell>
          <cell r="K310" t="str">
            <v>Capital</v>
          </cell>
          <cell r="L310" t="str">
            <v>Cálculo</v>
          </cell>
          <cell r="U310">
            <v>0</v>
          </cell>
          <cell r="X310">
            <v>0</v>
          </cell>
        </row>
        <row r="311">
          <cell r="A311" t="str">
            <v>D10-R011</v>
          </cell>
          <cell r="B311">
            <v>2019</v>
          </cell>
          <cell r="C311" t="str">
            <v>190101</v>
          </cell>
          <cell r="D311" t="str">
            <v>R011</v>
          </cell>
          <cell r="E311" t="str">
            <v>D10</v>
          </cell>
          <cell r="F311" t="str">
            <v>Estado Analìtico de Ingresos</v>
          </cell>
          <cell r="K311" t="str">
            <v>Ingresos por Ventas de Bienes y Servicios</v>
          </cell>
          <cell r="L311" t="str">
            <v>Saldo</v>
          </cell>
          <cell r="P311">
            <v>145943.59</v>
          </cell>
          <cell r="Q311">
            <v>145943.59</v>
          </cell>
          <cell r="T311">
            <v>145943.59</v>
          </cell>
          <cell r="U311">
            <v>145943.59</v>
          </cell>
          <cell r="V311">
            <v>145943.59</v>
          </cell>
          <cell r="W311">
            <v>145943.59</v>
          </cell>
          <cell r="X311">
            <v>145943.59</v>
          </cell>
        </row>
        <row r="312">
          <cell r="A312" t="str">
            <v>D10-R012</v>
          </cell>
          <cell r="B312">
            <v>2019</v>
          </cell>
          <cell r="C312" t="str">
            <v>190101</v>
          </cell>
          <cell r="D312" t="str">
            <v>R012</v>
          </cell>
          <cell r="E312" t="str">
            <v>D10</v>
          </cell>
          <cell r="F312" t="str">
            <v>Estado Analìtico de Ingresos</v>
          </cell>
          <cell r="K312" t="str">
            <v>Participaciones y Aportaciones</v>
          </cell>
          <cell r="L312" t="str">
            <v>Saldo</v>
          </cell>
          <cell r="P312">
            <v>3837526207.0100002</v>
          </cell>
          <cell r="Q312">
            <v>3837526207.0100002</v>
          </cell>
          <cell r="S312">
            <v>3278225984</v>
          </cell>
          <cell r="T312">
            <v>559300223.00999999</v>
          </cell>
          <cell r="U312">
            <v>3837526207.0100002</v>
          </cell>
          <cell r="V312">
            <v>3837526207.0100002</v>
          </cell>
          <cell r="W312">
            <v>3837526207.0100002</v>
          </cell>
          <cell r="X312">
            <v>559300223.01000023</v>
          </cell>
        </row>
        <row r="313">
          <cell r="A313" t="str">
            <v>D10-R013</v>
          </cell>
          <cell r="B313">
            <v>2019</v>
          </cell>
          <cell r="C313" t="str">
            <v>190101</v>
          </cell>
          <cell r="D313" t="str">
            <v>R013</v>
          </cell>
          <cell r="E313" t="str">
            <v>D10</v>
          </cell>
          <cell r="F313" t="str">
            <v>Estado Analìtico de Ingresos</v>
          </cell>
          <cell r="K313" t="str">
            <v>Transferencias, Asignaciones, Subsidios y Otras Ayudas</v>
          </cell>
          <cell r="L313" t="str">
            <v>Saldo</v>
          </cell>
          <cell r="P313">
            <v>0</v>
          </cell>
          <cell r="Q313">
            <v>0</v>
          </cell>
          <cell r="U313">
            <v>0</v>
          </cell>
          <cell r="X313">
            <v>0</v>
          </cell>
        </row>
        <row r="314">
          <cell r="A314" t="str">
            <v>D10-R014</v>
          </cell>
          <cell r="B314">
            <v>2019</v>
          </cell>
          <cell r="C314" t="str">
            <v>190101</v>
          </cell>
          <cell r="D314" t="str">
            <v>R014</v>
          </cell>
          <cell r="E314" t="str">
            <v>D10</v>
          </cell>
          <cell r="F314" t="str">
            <v>Estado Analìtico de Ingresos</v>
          </cell>
          <cell r="K314" t="str">
            <v>Ingresos Derivados de Financiamientos</v>
          </cell>
          <cell r="L314" t="str">
            <v>Saldo</v>
          </cell>
          <cell r="P314">
            <v>0</v>
          </cell>
          <cell r="Q314">
            <v>0</v>
          </cell>
          <cell r="U314">
            <v>0</v>
          </cell>
          <cell r="X314">
            <v>0</v>
          </cell>
        </row>
        <row r="315">
          <cell r="A315" t="str">
            <v>D10-R015</v>
          </cell>
          <cell r="B315">
            <v>2019</v>
          </cell>
          <cell r="C315" t="str">
            <v>190101</v>
          </cell>
          <cell r="D315" t="str">
            <v>R015</v>
          </cell>
          <cell r="E315" t="str">
            <v>D10</v>
          </cell>
          <cell r="F315" t="str">
            <v>Estado Analìtico de Ingresos</v>
          </cell>
          <cell r="K315" t="str">
            <v>Total</v>
          </cell>
          <cell r="L315" t="str">
            <v>Total</v>
          </cell>
          <cell r="P315">
            <v>5599199940.4800005</v>
          </cell>
          <cell r="Q315">
            <v>5599199940.4800005</v>
          </cell>
          <cell r="S315">
            <v>5048132400</v>
          </cell>
          <cell r="T315">
            <v>551067540.48000002</v>
          </cell>
          <cell r="U315">
            <v>5436851645.1500006</v>
          </cell>
          <cell r="V315">
            <v>5599199940.4800005</v>
          </cell>
          <cell r="W315">
            <v>5599199940.4800005</v>
          </cell>
          <cell r="X315">
            <v>551067540.48000026</v>
          </cell>
        </row>
        <row r="316">
          <cell r="A316" t="str">
            <v>D10-R016</v>
          </cell>
          <cell r="B316">
            <v>2019</v>
          </cell>
          <cell r="C316" t="str">
            <v>190101</v>
          </cell>
          <cell r="D316" t="str">
            <v>R016</v>
          </cell>
          <cell r="E316" t="str">
            <v>D10</v>
          </cell>
          <cell r="F316" t="str">
            <v>Estado Analìtico de Ingresos</v>
          </cell>
          <cell r="K316" t="str">
            <v>Ingresos excedentes</v>
          </cell>
          <cell r="L316" t="str">
            <v>Cálculo</v>
          </cell>
        </row>
        <row r="317">
          <cell r="A317" t="str">
            <v>D11-R000</v>
          </cell>
          <cell r="B317">
            <v>2019</v>
          </cell>
          <cell r="C317" t="str">
            <v>190101</v>
          </cell>
          <cell r="D317" t="str">
            <v>R000</v>
          </cell>
          <cell r="E317" t="str">
            <v>D11</v>
          </cell>
          <cell r="F317" t="str">
            <v>Estado Analítico de Ingresos por Fuente de Financiamiento</v>
          </cell>
          <cell r="K317" t="str">
            <v>Estado Analítico de Ingresos Por Fuente de Financiamiento</v>
          </cell>
          <cell r="L317" t="str">
            <v>Referencia</v>
          </cell>
          <cell r="S317" t="str">
            <v>Estimado
(1)</v>
          </cell>
          <cell r="T317" t="str">
            <v>Ampliaciones y Reducciones
(2)</v>
          </cell>
          <cell r="U317" t="str">
            <v>Modificado
(3=1+2)</v>
          </cell>
          <cell r="V317" t="str">
            <v>Devengado
(4)</v>
          </cell>
          <cell r="W317" t="str">
            <v>Recaudado
(5)</v>
          </cell>
          <cell r="X317" t="str">
            <v>Diferencia
(6=5-1)</v>
          </cell>
        </row>
        <row r="318">
          <cell r="A318" t="str">
            <v>D10-R001</v>
          </cell>
          <cell r="B318">
            <v>2019</v>
          </cell>
          <cell r="C318" t="str">
            <v>190101</v>
          </cell>
          <cell r="D318" t="str">
            <v>R001</v>
          </cell>
          <cell r="E318" t="str">
            <v>D10</v>
          </cell>
          <cell r="F318" t="str">
            <v>Estado Analìtico de Ingresos</v>
          </cell>
          <cell r="K318" t="str">
            <v>Ingresos del Gobierno</v>
          </cell>
          <cell r="L318" t="str">
            <v>Subtotal</v>
          </cell>
          <cell r="S318">
            <v>5048132400</v>
          </cell>
          <cell r="T318">
            <v>550921596.88999999</v>
          </cell>
          <cell r="U318">
            <v>5599053996.8900003</v>
          </cell>
          <cell r="V318">
            <v>5599053996.8900003</v>
          </cell>
          <cell r="W318">
            <v>5599053996.8900003</v>
          </cell>
          <cell r="X318">
            <v>550921596.89000034</v>
          </cell>
        </row>
        <row r="319">
          <cell r="A319" t="str">
            <v>D11-R002</v>
          </cell>
          <cell r="B319">
            <v>2019</v>
          </cell>
          <cell r="C319" t="str">
            <v>190101</v>
          </cell>
          <cell r="D319" t="str">
            <v>R002</v>
          </cell>
          <cell r="E319" t="str">
            <v>D11</v>
          </cell>
          <cell r="F319" t="str">
            <v>Estado Analítico de Ingresos por Fuente de Financiamiento</v>
          </cell>
          <cell r="K319" t="str">
            <v>Impuestos</v>
          </cell>
          <cell r="L319" t="str">
            <v>Saldo</v>
          </cell>
          <cell r="S319">
            <v>1062117659</v>
          </cell>
          <cell r="T319">
            <v>17910433.050000001</v>
          </cell>
          <cell r="U319">
            <v>1080028092.05</v>
          </cell>
          <cell r="V319">
            <v>1080028092.05</v>
          </cell>
          <cell r="W319">
            <v>1080028092.05</v>
          </cell>
          <cell r="X319">
            <v>17910433.049999952</v>
          </cell>
        </row>
        <row r="320">
          <cell r="A320" t="str">
            <v>D11-R003</v>
          </cell>
          <cell r="B320">
            <v>2019</v>
          </cell>
          <cell r="C320" t="str">
            <v>190101</v>
          </cell>
          <cell r="D320" t="str">
            <v>R003</v>
          </cell>
          <cell r="E320" t="str">
            <v>D11</v>
          </cell>
          <cell r="F320" t="str">
            <v>Estado Analítico de Ingresos por Fuente de Financiamiento</v>
          </cell>
          <cell r="K320" t="str">
            <v>Contribuciones de Mejoras</v>
          </cell>
          <cell r="L320" t="str">
            <v>Saldo</v>
          </cell>
          <cell r="S320">
            <v>2064151</v>
          </cell>
          <cell r="T320">
            <v>-192107.83</v>
          </cell>
          <cell r="U320">
            <v>1872043.17</v>
          </cell>
          <cell r="V320">
            <v>1872043.17</v>
          </cell>
          <cell r="W320">
            <v>1872043.17</v>
          </cell>
          <cell r="X320">
            <v>-192107.83000000007</v>
          </cell>
        </row>
        <row r="321">
          <cell r="A321" t="str">
            <v>D11-R004</v>
          </cell>
          <cell r="B321">
            <v>2019</v>
          </cell>
          <cell r="C321" t="str">
            <v>190101</v>
          </cell>
          <cell r="D321" t="str">
            <v>R004</v>
          </cell>
          <cell r="E321" t="str">
            <v>D11</v>
          </cell>
          <cell r="F321" t="str">
            <v>Estado Analítico de Ingresos por Fuente de Financiamiento</v>
          </cell>
          <cell r="K321" t="str">
            <v>Derechos</v>
          </cell>
          <cell r="L321" t="str">
            <v>Saldo</v>
          </cell>
          <cell r="S321">
            <v>525951060</v>
          </cell>
          <cell r="T321">
            <v>-8671700.6699999999</v>
          </cell>
          <cell r="U321">
            <v>517279359.32999998</v>
          </cell>
          <cell r="V321">
            <v>517279359.32999998</v>
          </cell>
          <cell r="W321">
            <v>517279359.32999998</v>
          </cell>
          <cell r="X321">
            <v>-8671700.6700000167</v>
          </cell>
        </row>
        <row r="322">
          <cell r="A322" t="str">
            <v>D11-R005</v>
          </cell>
          <cell r="B322">
            <v>2019</v>
          </cell>
          <cell r="C322" t="str">
            <v>190101</v>
          </cell>
          <cell r="D322" t="str">
            <v>R005</v>
          </cell>
          <cell r="E322" t="str">
            <v>D11</v>
          </cell>
          <cell r="F322" t="str">
            <v>Estado Analítico de Ingresos por Fuente de Financiamiento</v>
          </cell>
          <cell r="K322" t="str">
            <v>Productos</v>
          </cell>
          <cell r="L322" t="str">
            <v>Saldo</v>
          </cell>
          <cell r="S322">
            <v>29830636</v>
          </cell>
          <cell r="T322">
            <v>35002020.700000003</v>
          </cell>
          <cell r="V322">
            <v>64832656.700000003</v>
          </cell>
          <cell r="W322">
            <v>64832656.700000003</v>
          </cell>
        </row>
        <row r="323">
          <cell r="A323" t="str">
            <v>D11-R006</v>
          </cell>
          <cell r="B323">
            <v>2019</v>
          </cell>
          <cell r="C323" t="str">
            <v>190101</v>
          </cell>
          <cell r="D323" t="str">
            <v>R006</v>
          </cell>
          <cell r="E323" t="str">
            <v>D11</v>
          </cell>
          <cell r="F323" t="str">
            <v>Estado Analítico de Ingresos por Fuente de Financiamiento</v>
          </cell>
          <cell r="K323" t="str">
            <v>Corriente</v>
          </cell>
          <cell r="L323" t="str">
            <v>Cálculo</v>
          </cell>
          <cell r="U323">
            <v>0</v>
          </cell>
          <cell r="X323">
            <v>0</v>
          </cell>
        </row>
        <row r="324">
          <cell r="A324" t="str">
            <v>D11-R007</v>
          </cell>
          <cell r="B324">
            <v>2019</v>
          </cell>
          <cell r="C324" t="str">
            <v>190101</v>
          </cell>
          <cell r="D324" t="str">
            <v>R007</v>
          </cell>
          <cell r="E324" t="str">
            <v>D11</v>
          </cell>
          <cell r="F324" t="str">
            <v>Estado Analítico de Ingresos por Fuente de Financiamiento</v>
          </cell>
          <cell r="K324" t="str">
            <v>Capital</v>
          </cell>
          <cell r="L324" t="str">
            <v>Cálculo</v>
          </cell>
          <cell r="U324">
            <v>0</v>
          </cell>
          <cell r="X324">
            <v>0</v>
          </cell>
        </row>
        <row r="325">
          <cell r="A325" t="str">
            <v>D11-R008</v>
          </cell>
          <cell r="B325">
            <v>2019</v>
          </cell>
          <cell r="C325" t="str">
            <v>190101</v>
          </cell>
          <cell r="D325" t="str">
            <v>R008</v>
          </cell>
          <cell r="E325" t="str">
            <v>D11</v>
          </cell>
          <cell r="F325" t="str">
            <v>Estado Analítico de Ingresos por Fuente de Financiamiento</v>
          </cell>
          <cell r="K325" t="str">
            <v>Aprovechamientos</v>
          </cell>
          <cell r="L325" t="str">
            <v>Saldo</v>
          </cell>
          <cell r="S325">
            <v>149942910</v>
          </cell>
          <cell r="T325">
            <v>-52427271.369999997</v>
          </cell>
          <cell r="V325">
            <v>97515638.629999995</v>
          </cell>
          <cell r="W325">
            <v>97515638.629999995</v>
          </cell>
        </row>
        <row r="326">
          <cell r="A326" t="str">
            <v>D11-R009</v>
          </cell>
          <cell r="B326">
            <v>2019</v>
          </cell>
          <cell r="C326" t="str">
            <v>190101</v>
          </cell>
          <cell r="D326" t="str">
            <v>R009</v>
          </cell>
          <cell r="E326" t="str">
            <v>D11</v>
          </cell>
          <cell r="F326" t="str">
            <v>Estado Analítico de Ingresos por Fuente de Financiamiento</v>
          </cell>
          <cell r="K326" t="str">
            <v>Corriente</v>
          </cell>
          <cell r="L326" t="str">
            <v>Cálculo</v>
          </cell>
          <cell r="U326">
            <v>0</v>
          </cell>
          <cell r="X326">
            <v>0</v>
          </cell>
        </row>
        <row r="327">
          <cell r="A327" t="str">
            <v>D11-R010</v>
          </cell>
          <cell r="B327">
            <v>2019</v>
          </cell>
          <cell r="C327" t="str">
            <v>190101</v>
          </cell>
          <cell r="D327" t="str">
            <v>R010</v>
          </cell>
          <cell r="E327" t="str">
            <v>D11</v>
          </cell>
          <cell r="F327" t="str">
            <v>Estado Analítico de Ingresos por Fuente de Financiamiento</v>
          </cell>
          <cell r="K327" t="str">
            <v>Capital</v>
          </cell>
          <cell r="L327" t="str">
            <v>Cálculo</v>
          </cell>
          <cell r="U327">
            <v>0</v>
          </cell>
          <cell r="X327">
            <v>0</v>
          </cell>
        </row>
        <row r="328">
          <cell r="A328" t="str">
            <v>D11-R011</v>
          </cell>
          <cell r="B328">
            <v>2019</v>
          </cell>
          <cell r="C328" t="str">
            <v>190101</v>
          </cell>
          <cell r="D328" t="str">
            <v>R011</v>
          </cell>
          <cell r="E328" t="str">
            <v>D11</v>
          </cell>
          <cell r="F328" t="str">
            <v>Estado Analítico de Ingresos por Fuente de Financiamiento</v>
          </cell>
          <cell r="K328" t="str">
            <v>Participaciones y Aportaciones</v>
          </cell>
          <cell r="L328" t="str">
            <v>Saldo</v>
          </cell>
          <cell r="S328">
            <v>3278225984</v>
          </cell>
          <cell r="T328">
            <v>559300223.00999999</v>
          </cell>
          <cell r="U328">
            <v>3837526207.0100002</v>
          </cell>
          <cell r="V328">
            <v>3837526207.0100002</v>
          </cell>
          <cell r="W328">
            <v>3837526207.0100002</v>
          </cell>
          <cell r="X328">
            <v>559300223.01000023</v>
          </cell>
        </row>
        <row r="329">
          <cell r="A329" t="str">
            <v>D11-R012</v>
          </cell>
          <cell r="B329">
            <v>2019</v>
          </cell>
          <cell r="C329" t="str">
            <v>190101</v>
          </cell>
          <cell r="D329" t="str">
            <v>R012</v>
          </cell>
          <cell r="E329" t="str">
            <v>D11</v>
          </cell>
          <cell r="F329" t="str">
            <v>Estado Analítico de Ingresos por Fuente de Financiamiento</v>
          </cell>
          <cell r="K329" t="str">
            <v>Transferencias, Asignaciones, Subsidios y Otras Ayudas</v>
          </cell>
          <cell r="L329" t="str">
            <v>Cálculo</v>
          </cell>
          <cell r="U329">
            <v>0</v>
          </cell>
          <cell r="X329">
            <v>0</v>
          </cell>
        </row>
        <row r="330">
          <cell r="A330" t="str">
            <v>D11-R013</v>
          </cell>
          <cell r="B330">
            <v>2019</v>
          </cell>
          <cell r="C330" t="str">
            <v>190101</v>
          </cell>
          <cell r="D330" t="str">
            <v>R013</v>
          </cell>
          <cell r="E330" t="str">
            <v>D11</v>
          </cell>
          <cell r="F330" t="str">
            <v>Estado Analítico de Ingresos por Fuente de Financiamiento</v>
          </cell>
          <cell r="K330" t="str">
            <v>Ingresos de Organismos y Empresas</v>
          </cell>
          <cell r="L330" t="str">
            <v>Subtotal</v>
          </cell>
          <cell r="S330">
            <v>0</v>
          </cell>
          <cell r="T330">
            <v>145943.59</v>
          </cell>
          <cell r="U330">
            <v>145943.59</v>
          </cell>
          <cell r="V330">
            <v>145943.59</v>
          </cell>
          <cell r="W330">
            <v>145943.59</v>
          </cell>
          <cell r="X330">
            <v>291887.18</v>
          </cell>
        </row>
        <row r="331">
          <cell r="A331" t="str">
            <v>D11-R014</v>
          </cell>
          <cell r="B331">
            <v>2019</v>
          </cell>
          <cell r="C331" t="str">
            <v>190101</v>
          </cell>
          <cell r="D331" t="str">
            <v>R014</v>
          </cell>
          <cell r="E331" t="str">
            <v>D11</v>
          </cell>
          <cell r="F331" t="str">
            <v>Estado Analítico de Ingresos por Fuente de Financiamiento</v>
          </cell>
          <cell r="K331" t="str">
            <v>Cuotas y Aportaciones de Seguridad Social</v>
          </cell>
          <cell r="L331" t="str">
            <v>Saldo</v>
          </cell>
          <cell r="U331">
            <v>0</v>
          </cell>
          <cell r="X331">
            <v>0</v>
          </cell>
        </row>
        <row r="332">
          <cell r="A332" t="str">
            <v>D11-R015</v>
          </cell>
          <cell r="B332">
            <v>2019</v>
          </cell>
          <cell r="C332" t="str">
            <v>190101</v>
          </cell>
          <cell r="D332" t="str">
            <v>R015</v>
          </cell>
          <cell r="E332" t="str">
            <v>D11</v>
          </cell>
          <cell r="F332" t="str">
            <v>Estado Analítico de Ingresos por Fuente de Financiamiento</v>
          </cell>
          <cell r="K332" t="str">
            <v>Ingresos por Ventas de Bienes y Servicios</v>
          </cell>
          <cell r="L332" t="str">
            <v>Saldo</v>
          </cell>
          <cell r="T332">
            <v>145943.59</v>
          </cell>
          <cell r="U332">
            <v>145943.59</v>
          </cell>
          <cell r="V332">
            <v>145943.59</v>
          </cell>
          <cell r="W332">
            <v>145943.59</v>
          </cell>
          <cell r="X332">
            <v>291887.18</v>
          </cell>
        </row>
        <row r="333">
          <cell r="A333" t="str">
            <v>D11-R016</v>
          </cell>
          <cell r="B333">
            <v>2019</v>
          </cell>
          <cell r="C333" t="str">
            <v>190101</v>
          </cell>
          <cell r="D333" t="str">
            <v>R016</v>
          </cell>
          <cell r="E333" t="str">
            <v>D11</v>
          </cell>
          <cell r="F333" t="str">
            <v>Estado Analítico de Ingresos por Fuente de Financiamiento</v>
          </cell>
          <cell r="K333" t="str">
            <v>Transferencias, Asignaciones, Subsidios y Otras Ayudas</v>
          </cell>
          <cell r="L333" t="str">
            <v>Saldo</v>
          </cell>
          <cell r="U333">
            <v>0</v>
          </cell>
          <cell r="X333">
            <v>0</v>
          </cell>
        </row>
        <row r="334">
          <cell r="A334" t="str">
            <v>D11-R017</v>
          </cell>
          <cell r="B334">
            <v>2019</v>
          </cell>
          <cell r="C334" t="str">
            <v>190101</v>
          </cell>
          <cell r="D334" t="str">
            <v>R017</v>
          </cell>
          <cell r="E334" t="str">
            <v>D11</v>
          </cell>
          <cell r="F334" t="str">
            <v>Estado Analítico de Ingresos por Fuente de Financiamiento</v>
          </cell>
          <cell r="K334" t="str">
            <v>Ingresos derivados de Financiamiento</v>
          </cell>
          <cell r="L334" t="str">
            <v>Subtítulo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A335" t="str">
            <v>D11-R018</v>
          </cell>
          <cell r="B335">
            <v>2019</v>
          </cell>
          <cell r="C335" t="str">
            <v>190101</v>
          </cell>
          <cell r="D335" t="str">
            <v>R018</v>
          </cell>
          <cell r="E335" t="str">
            <v>D11</v>
          </cell>
          <cell r="F335" t="str">
            <v>Estado Analítico de Ingresos por Fuente de Financiamiento</v>
          </cell>
          <cell r="K335" t="str">
            <v>Ingresos Derivados de Financiamientos</v>
          </cell>
          <cell r="L335" t="str">
            <v>Saldo</v>
          </cell>
          <cell r="U335">
            <v>0</v>
          </cell>
          <cell r="X335">
            <v>0</v>
          </cell>
        </row>
        <row r="336">
          <cell r="A336" t="str">
            <v>D11-R019</v>
          </cell>
          <cell r="B336">
            <v>2019</v>
          </cell>
          <cell r="C336" t="str">
            <v>190101</v>
          </cell>
          <cell r="D336" t="str">
            <v>R019</v>
          </cell>
          <cell r="E336" t="str">
            <v>D11</v>
          </cell>
          <cell r="F336" t="str">
            <v>Estado Analítico de Ingresos por Fuente de Financiamiento</v>
          </cell>
          <cell r="K336" t="str">
            <v>Total</v>
          </cell>
          <cell r="L336" t="str">
            <v>Cálculo</v>
          </cell>
          <cell r="S336">
            <v>5048132400</v>
          </cell>
          <cell r="T336">
            <v>551067540.48000002</v>
          </cell>
          <cell r="U336">
            <v>5599199940.4799995</v>
          </cell>
          <cell r="V336">
            <v>5599199940.4800005</v>
          </cell>
          <cell r="W336">
            <v>5599199940.4800005</v>
          </cell>
          <cell r="X336">
            <v>551213484.07000029</v>
          </cell>
        </row>
        <row r="337">
          <cell r="A337" t="str">
            <v>D11-R020</v>
          </cell>
          <cell r="B337">
            <v>2019</v>
          </cell>
          <cell r="C337" t="str">
            <v>190101</v>
          </cell>
          <cell r="D337" t="str">
            <v>R020</v>
          </cell>
          <cell r="E337" t="str">
            <v>D11</v>
          </cell>
          <cell r="F337" t="str">
            <v>Estado Analítico de Ingresos por Fuente de Financiamiento</v>
          </cell>
          <cell r="K337" t="str">
            <v>Ingresos excedentes</v>
          </cell>
          <cell r="L337" t="str">
            <v>Cálculo</v>
          </cell>
        </row>
        <row r="338">
          <cell r="A338" t="str">
            <v>D12-R000</v>
          </cell>
          <cell r="B338">
            <v>2019</v>
          </cell>
          <cell r="C338" t="str">
            <v>190101</v>
          </cell>
          <cell r="D338" t="str">
            <v>R000</v>
          </cell>
          <cell r="E338" t="str">
            <v>D12</v>
          </cell>
          <cell r="F338" t="str">
            <v>Estado Analítico del ejercicio del Presupuesto de Egresos Clasificación por Objeto del Gasto (Capítulo y Concepto)</v>
          </cell>
          <cell r="L338" t="str">
            <v>Referencia</v>
          </cell>
          <cell r="S338" t="str">
            <v>Aprobado
(1)</v>
          </cell>
          <cell r="T338" t="str">
            <v>Ampliaciones y Reducciones
(2)</v>
          </cell>
          <cell r="U338" t="str">
            <v>Modificado
(3=1+2)</v>
          </cell>
          <cell r="V338" t="str">
            <v>Devengado
(4)</v>
          </cell>
          <cell r="W338" t="str">
            <v>Pagado
(5)</v>
          </cell>
          <cell r="X338" t="str">
            <v>Subejercicio
(6=3-4)</v>
          </cell>
        </row>
        <row r="339">
          <cell r="A339" t="str">
            <v>D12-R001</v>
          </cell>
          <cell r="B339">
            <v>2019</v>
          </cell>
          <cell r="C339" t="str">
            <v>190101</v>
          </cell>
          <cell r="D339" t="str">
            <v>R001</v>
          </cell>
          <cell r="E339" t="str">
            <v>D12</v>
          </cell>
          <cell r="F339" t="str">
            <v>Estado Analítico del ejercicio del Presupuesto de Egresos Clasificación por Objeto del Gasto (Capítulo y Concepto)</v>
          </cell>
          <cell r="K339" t="str">
            <v>Servicios Personales</v>
          </cell>
          <cell r="L339" t="str">
            <v>Subtotal</v>
          </cell>
          <cell r="P339">
            <v>1627659107.8500001</v>
          </cell>
          <cell r="Q339">
            <v>1627615580.51</v>
          </cell>
          <cell r="S339">
            <v>1737822467</v>
          </cell>
          <cell r="T339">
            <v>-83591762.179999992</v>
          </cell>
          <cell r="U339">
            <v>1654230704.8200002</v>
          </cell>
          <cell r="V339">
            <v>1627659107.8500001</v>
          </cell>
          <cell r="W339">
            <v>1627615580.51</v>
          </cell>
          <cell r="X339">
            <v>26571596.970000029</v>
          </cell>
        </row>
        <row r="340">
          <cell r="A340" t="str">
            <v>D12-R002</v>
          </cell>
          <cell r="B340">
            <v>2019</v>
          </cell>
          <cell r="C340" t="str">
            <v>190101</v>
          </cell>
          <cell r="D340" t="str">
            <v>R002</v>
          </cell>
          <cell r="E340" t="str">
            <v>D12</v>
          </cell>
          <cell r="F340" t="str">
            <v>Estado Analítico del ejercicio del Presupuesto de Egresos Clasificación por Objeto del Gasto (Capítulo y Concepto)</v>
          </cell>
          <cell r="K340" t="str">
            <v>Remuneraciones al Personal de Carácter Permanente</v>
          </cell>
          <cell r="L340" t="str">
            <v>Saldo</v>
          </cell>
          <cell r="S340">
            <v>611498822</v>
          </cell>
          <cell r="T340">
            <v>-7876160.1900000004</v>
          </cell>
          <cell r="U340">
            <v>603622661.80999994</v>
          </cell>
          <cell r="V340">
            <v>603622661.80999994</v>
          </cell>
          <cell r="W340">
            <v>603622661.80999994</v>
          </cell>
          <cell r="X340">
            <v>0</v>
          </cell>
        </row>
        <row r="341">
          <cell r="A341" t="str">
            <v>D12-R003</v>
          </cell>
          <cell r="B341">
            <v>2019</v>
          </cell>
          <cell r="C341" t="str">
            <v>190101</v>
          </cell>
          <cell r="D341" t="str">
            <v>R003</v>
          </cell>
          <cell r="E341" t="str">
            <v>D12</v>
          </cell>
          <cell r="F341" t="str">
            <v>Estado Analítico del ejercicio del Presupuesto de Egresos Clasificación por Objeto del Gasto (Capítulo y Concepto)</v>
          </cell>
          <cell r="K341" t="str">
            <v>Remuneraciones al Personal de Carácter Transitorio</v>
          </cell>
          <cell r="L341" t="str">
            <v>Saldo</v>
          </cell>
          <cell r="S341">
            <v>28201298</v>
          </cell>
          <cell r="T341">
            <v>6488399.5700000003</v>
          </cell>
          <cell r="U341">
            <v>34689697.57</v>
          </cell>
          <cell r="V341">
            <v>34689697.57</v>
          </cell>
          <cell r="W341">
            <v>34689697.57</v>
          </cell>
          <cell r="X341">
            <v>0</v>
          </cell>
        </row>
        <row r="342">
          <cell r="A342" t="str">
            <v>D12-R004</v>
          </cell>
          <cell r="B342">
            <v>2019</v>
          </cell>
          <cell r="C342" t="str">
            <v>190101</v>
          </cell>
          <cell r="D342" t="str">
            <v>R004</v>
          </cell>
          <cell r="E342" t="str">
            <v>D12</v>
          </cell>
          <cell r="F342" t="str">
            <v>Estado Analítico del ejercicio del Presupuesto de Egresos Clasificación por Objeto del Gasto (Capítulo y Concepto)</v>
          </cell>
          <cell r="K342" t="str">
            <v>Remuneraciones Adicionales y Especiales</v>
          </cell>
          <cell r="L342" t="str">
            <v>Saldo</v>
          </cell>
          <cell r="S342">
            <v>490898411</v>
          </cell>
          <cell r="T342">
            <v>-34818697.829999998</v>
          </cell>
          <cell r="U342">
            <v>456079713.17000002</v>
          </cell>
          <cell r="V342">
            <v>456079713.17000002</v>
          </cell>
          <cell r="W342">
            <v>456079713.17000002</v>
          </cell>
          <cell r="X342">
            <v>0</v>
          </cell>
        </row>
        <row r="343">
          <cell r="A343" t="str">
            <v>D12-R005</v>
          </cell>
          <cell r="B343">
            <v>2019</v>
          </cell>
          <cell r="C343" t="str">
            <v>190101</v>
          </cell>
          <cell r="D343" t="str">
            <v>R005</v>
          </cell>
          <cell r="E343" t="str">
            <v>D12</v>
          </cell>
          <cell r="F343" t="str">
            <v>Estado Analítico del ejercicio del Presupuesto de Egresos Clasificación por Objeto del Gasto (Capítulo y Concepto)</v>
          </cell>
          <cell r="K343" t="str">
            <v>Seguridad Social</v>
          </cell>
          <cell r="L343" t="str">
            <v>Saldo</v>
          </cell>
          <cell r="S343">
            <v>263126086</v>
          </cell>
          <cell r="T343">
            <v>-16114474.1</v>
          </cell>
          <cell r="U343">
            <v>247011611.90000001</v>
          </cell>
          <cell r="V343">
            <v>247011611.90000001</v>
          </cell>
          <cell r="W343">
            <v>246968084.56</v>
          </cell>
          <cell r="X343">
            <v>0</v>
          </cell>
        </row>
        <row r="344">
          <cell r="A344" t="str">
            <v>D12-R006</v>
          </cell>
          <cell r="B344">
            <v>2019</v>
          </cell>
          <cell r="C344" t="str">
            <v>190101</v>
          </cell>
          <cell r="D344" t="str">
            <v>R006</v>
          </cell>
          <cell r="E344" t="str">
            <v>D12</v>
          </cell>
          <cell r="F344" t="str">
            <v>Estado Analítico del ejercicio del Presupuesto de Egresos Clasificación por Objeto del Gasto (Capítulo y Concepto)</v>
          </cell>
          <cell r="K344" t="str">
            <v>Otras Prestaciones Sociales y Económicas</v>
          </cell>
          <cell r="L344" t="str">
            <v>Saldo</v>
          </cell>
          <cell r="S344">
            <v>264637056</v>
          </cell>
          <cell r="T344">
            <v>36076531.969999999</v>
          </cell>
          <cell r="U344">
            <v>300713587.97000003</v>
          </cell>
          <cell r="V344">
            <v>274141991</v>
          </cell>
          <cell r="W344">
            <v>274141991</v>
          </cell>
          <cell r="X344">
            <v>26571596.970000029</v>
          </cell>
        </row>
        <row r="345">
          <cell r="A345" t="str">
            <v>D12-R007</v>
          </cell>
          <cell r="B345">
            <v>2019</v>
          </cell>
          <cell r="C345" t="str">
            <v>190101</v>
          </cell>
          <cell r="D345" t="str">
            <v>R007</v>
          </cell>
          <cell r="E345" t="str">
            <v>D12</v>
          </cell>
          <cell r="F345" t="str">
            <v>Estado Analítico del ejercicio del Presupuesto de Egresos Clasificación por Objeto del Gasto (Capítulo y Concepto)</v>
          </cell>
          <cell r="K345" t="str">
            <v>Previsiones</v>
          </cell>
          <cell r="L345" t="str">
            <v>Saldo</v>
          </cell>
          <cell r="S345">
            <v>74121960</v>
          </cell>
          <cell r="T345">
            <v>-74121960</v>
          </cell>
          <cell r="U345">
            <v>0</v>
          </cell>
          <cell r="X345">
            <v>0</v>
          </cell>
        </row>
        <row r="346">
          <cell r="A346" t="str">
            <v>D12-R008</v>
          </cell>
          <cell r="B346">
            <v>2019</v>
          </cell>
          <cell r="C346" t="str">
            <v>190101</v>
          </cell>
          <cell r="D346" t="str">
            <v>R008</v>
          </cell>
          <cell r="E346" t="str">
            <v>D12</v>
          </cell>
          <cell r="F346" t="str">
            <v>Estado Analítico del ejercicio del Presupuesto de Egresos Clasificación por Objeto del Gasto (Capítulo y Concepto)</v>
          </cell>
          <cell r="K346" t="str">
            <v>Pago de Estímulos a Servidores Públicos</v>
          </cell>
          <cell r="L346" t="str">
            <v>Saldo</v>
          </cell>
          <cell r="S346">
            <v>5338834</v>
          </cell>
          <cell r="T346">
            <v>6774598.4000000004</v>
          </cell>
          <cell r="U346">
            <v>12113432.4</v>
          </cell>
          <cell r="V346">
            <v>12113432.4</v>
          </cell>
          <cell r="W346">
            <v>12113432.4</v>
          </cell>
          <cell r="X346">
            <v>0</v>
          </cell>
        </row>
        <row r="347">
          <cell r="A347" t="str">
            <v>D12-R009</v>
          </cell>
          <cell r="B347">
            <v>2019</v>
          </cell>
          <cell r="C347" t="str">
            <v>190101</v>
          </cell>
          <cell r="D347" t="str">
            <v>R009</v>
          </cell>
          <cell r="E347" t="str">
            <v>D12</v>
          </cell>
          <cell r="F347" t="str">
            <v>Estado Analítico del ejercicio del Presupuesto de Egresos Clasificación por Objeto del Gasto (Capítulo y Concepto)</v>
          </cell>
          <cell r="K347" t="str">
            <v>Materiales y Suministros</v>
          </cell>
          <cell r="L347" t="str">
            <v>Subtotal</v>
          </cell>
          <cell r="P347">
            <v>293792722.74000001</v>
          </cell>
          <cell r="Q347">
            <v>283316341.08999997</v>
          </cell>
          <cell r="S347">
            <v>278669730</v>
          </cell>
          <cell r="T347">
            <v>36547094.269999996</v>
          </cell>
          <cell r="U347">
            <v>315216824.26999998</v>
          </cell>
          <cell r="V347">
            <v>293792722.74000001</v>
          </cell>
          <cell r="W347">
            <v>283316341.08999997</v>
          </cell>
          <cell r="X347">
            <v>21424101.529999971</v>
          </cell>
        </row>
        <row r="348">
          <cell r="A348" t="str">
            <v>D12-R010</v>
          </cell>
          <cell r="B348">
            <v>2019</v>
          </cell>
          <cell r="C348" t="str">
            <v>190101</v>
          </cell>
          <cell r="D348" t="str">
            <v>R010</v>
          </cell>
          <cell r="E348" t="str">
            <v>D12</v>
          </cell>
          <cell r="F348" t="str">
            <v>Estado Analítico del ejercicio del Presupuesto de Egresos Clasificación por Objeto del Gasto (Capítulo y Concepto)</v>
          </cell>
          <cell r="K348" t="str">
            <v>Materiales de Administración, Emisión de Documentos y Artículos Oficiales</v>
          </cell>
          <cell r="L348" t="str">
            <v>Saldo</v>
          </cell>
          <cell r="S348">
            <v>47288094</v>
          </cell>
          <cell r="T348">
            <v>-10778078.449999999</v>
          </cell>
          <cell r="U348">
            <v>36510015.549999997</v>
          </cell>
          <cell r="V348">
            <v>36343022.130000003</v>
          </cell>
          <cell r="W348">
            <v>36276400.990000002</v>
          </cell>
          <cell r="X348">
            <v>166993.41999999434</v>
          </cell>
        </row>
        <row r="349">
          <cell r="A349" t="str">
            <v>D12-R011</v>
          </cell>
          <cell r="B349">
            <v>2019</v>
          </cell>
          <cell r="C349" t="str">
            <v>190101</v>
          </cell>
          <cell r="D349" t="str">
            <v>R011</v>
          </cell>
          <cell r="E349" t="str">
            <v>D12</v>
          </cell>
          <cell r="F349" t="str">
            <v>Estado Analítico del ejercicio del Presupuesto de Egresos Clasificación por Objeto del Gasto (Capítulo y Concepto)</v>
          </cell>
          <cell r="K349" t="str">
            <v>Alimentos y Utensilios</v>
          </cell>
          <cell r="L349" t="str">
            <v>Saldo</v>
          </cell>
          <cell r="S349">
            <v>12224646</v>
          </cell>
          <cell r="T349">
            <v>-252309.29</v>
          </cell>
          <cell r="U349">
            <v>11972336.710000001</v>
          </cell>
          <cell r="V349">
            <v>8591630.5500000007</v>
          </cell>
          <cell r="W349">
            <v>8554526.6699999999</v>
          </cell>
          <cell r="X349">
            <v>3380706.16</v>
          </cell>
        </row>
        <row r="350">
          <cell r="A350" t="str">
            <v>D12-R012</v>
          </cell>
          <cell r="B350">
            <v>2019</v>
          </cell>
          <cell r="C350" t="str">
            <v>190101</v>
          </cell>
          <cell r="D350" t="str">
            <v>R012</v>
          </cell>
          <cell r="E350" t="str">
            <v>D12</v>
          </cell>
          <cell r="F350" t="str">
            <v>Estado Analítico del ejercicio del Presupuesto de Egresos Clasificación por Objeto del Gasto (Capítulo y Concepto)</v>
          </cell>
          <cell r="K350" t="str">
            <v>Materias Primas y Materiales de Producción y Comercialización</v>
          </cell>
          <cell r="L350" t="str">
            <v>Saldo</v>
          </cell>
          <cell r="S350">
            <v>25000</v>
          </cell>
          <cell r="T350">
            <v>76191.98</v>
          </cell>
          <cell r="U350">
            <v>101191.98</v>
          </cell>
          <cell r="V350">
            <v>101191.98</v>
          </cell>
          <cell r="W350">
            <v>101191.98</v>
          </cell>
          <cell r="X350">
            <v>0</v>
          </cell>
        </row>
        <row r="351">
          <cell r="A351" t="str">
            <v>D12-R013</v>
          </cell>
          <cell r="B351">
            <v>2019</v>
          </cell>
          <cell r="C351" t="str">
            <v>190101</v>
          </cell>
          <cell r="D351" t="str">
            <v>R013</v>
          </cell>
          <cell r="E351" t="str">
            <v>D12</v>
          </cell>
          <cell r="F351" t="str">
            <v>Estado Analítico del ejercicio del Presupuesto de Egresos Clasificación por Objeto del Gasto (Capítulo y Concepto)</v>
          </cell>
          <cell r="K351" t="str">
            <v>Materiales y Artículos de Construcción y Reparación</v>
          </cell>
          <cell r="L351" t="str">
            <v>Saldo</v>
          </cell>
          <cell r="S351">
            <v>42563387</v>
          </cell>
          <cell r="T351">
            <v>-779085.1</v>
          </cell>
          <cell r="U351">
            <v>41784301.899999999</v>
          </cell>
          <cell r="V351">
            <v>40811314.840000004</v>
          </cell>
          <cell r="W351">
            <v>32667965.559999999</v>
          </cell>
          <cell r="X351">
            <v>972987.05999999493</v>
          </cell>
        </row>
        <row r="352">
          <cell r="A352" t="str">
            <v>D12-R014</v>
          </cell>
          <cell r="B352">
            <v>2019</v>
          </cell>
          <cell r="C352" t="str">
            <v>190101</v>
          </cell>
          <cell r="D352" t="str">
            <v>R014</v>
          </cell>
          <cell r="E352" t="str">
            <v>D12</v>
          </cell>
          <cell r="F352" t="str">
            <v>Estado Analítico del ejercicio del Presupuesto de Egresos Clasificación por Objeto del Gasto (Capítulo y Concepto)</v>
          </cell>
          <cell r="K352" t="str">
            <v>Productos Quimicos, Farmacéuticos y de Laboratorio</v>
          </cell>
          <cell r="L352" t="str">
            <v>Saldo</v>
          </cell>
          <cell r="S352">
            <v>8040368</v>
          </cell>
          <cell r="T352">
            <v>-1106570.8400000001</v>
          </cell>
          <cell r="U352">
            <v>6933797.1600000001</v>
          </cell>
          <cell r="V352">
            <v>5736959.1500000004</v>
          </cell>
          <cell r="W352">
            <v>5735325.1600000001</v>
          </cell>
          <cell r="X352">
            <v>1196838.0099999998</v>
          </cell>
        </row>
        <row r="353">
          <cell r="A353" t="str">
            <v>D12-R015</v>
          </cell>
          <cell r="B353">
            <v>2019</v>
          </cell>
          <cell r="C353" t="str">
            <v>190101</v>
          </cell>
          <cell r="D353" t="str">
            <v>R015</v>
          </cell>
          <cell r="E353" t="str">
            <v>D12</v>
          </cell>
          <cell r="F353" t="str">
            <v>Estado Analítico del ejercicio del Presupuesto de Egresos Clasificación por Objeto del Gasto (Capítulo y Concepto)</v>
          </cell>
          <cell r="K353" t="str">
            <v>Combustibles, Lubricantes y Aditivos</v>
          </cell>
          <cell r="L353" t="str">
            <v>Saldo</v>
          </cell>
          <cell r="S353">
            <v>105453889</v>
          </cell>
          <cell r="T353">
            <v>44946241.409999996</v>
          </cell>
          <cell r="U353">
            <v>150400130.41</v>
          </cell>
          <cell r="V353">
            <v>150400130.41</v>
          </cell>
          <cell r="W353">
            <v>150400130.41</v>
          </cell>
          <cell r="X353">
            <v>0</v>
          </cell>
        </row>
        <row r="354">
          <cell r="A354" t="str">
            <v>D12-R016</v>
          </cell>
          <cell r="B354">
            <v>2019</v>
          </cell>
          <cell r="C354" t="str">
            <v>190101</v>
          </cell>
          <cell r="D354" t="str">
            <v>R016</v>
          </cell>
          <cell r="E354" t="str">
            <v>D12</v>
          </cell>
          <cell r="F354" t="str">
            <v>Estado Analítico del ejercicio del Presupuesto de Egresos Clasificación por Objeto del Gasto (Capítulo y Concepto)</v>
          </cell>
          <cell r="K354" t="str">
            <v>Vestuarios, Blancos, Prendas de Protección y Artículos Deportivos</v>
          </cell>
          <cell r="L354" t="str">
            <v>Saldo</v>
          </cell>
          <cell r="S354">
            <v>56962103</v>
          </cell>
          <cell r="T354">
            <v>-16499611.77</v>
          </cell>
          <cell r="U354">
            <v>40462491.230000004</v>
          </cell>
          <cell r="V354">
            <v>36988807.43</v>
          </cell>
          <cell r="W354">
            <v>36856310.159999996</v>
          </cell>
          <cell r="X354">
            <v>3473683.8000000045</v>
          </cell>
        </row>
        <row r="355">
          <cell r="A355" t="str">
            <v>D12-R017</v>
          </cell>
          <cell r="B355">
            <v>2019</v>
          </cell>
          <cell r="C355" t="str">
            <v>190101</v>
          </cell>
          <cell r="D355" t="str">
            <v>R017</v>
          </cell>
          <cell r="E355" t="str">
            <v>D12</v>
          </cell>
          <cell r="F355" t="str">
            <v>Estado Analítico del ejercicio del Presupuesto de Egresos Clasificación por Objeto del Gasto (Capítulo y Concepto)</v>
          </cell>
          <cell r="K355" t="str">
            <v>Materiales y Suministros para Seguridad</v>
          </cell>
          <cell r="L355" t="str">
            <v>Saldo</v>
          </cell>
          <cell r="T355">
            <v>10314823.24</v>
          </cell>
          <cell r="U355">
            <v>10314823.24</v>
          </cell>
          <cell r="V355">
            <v>92800</v>
          </cell>
          <cell r="W355">
            <v>92800</v>
          </cell>
          <cell r="X355">
            <v>10222023.24</v>
          </cell>
        </row>
        <row r="356">
          <cell r="A356" t="str">
            <v>D12-R018</v>
          </cell>
          <cell r="B356">
            <v>2019</v>
          </cell>
          <cell r="C356" t="str">
            <v>190101</v>
          </cell>
          <cell r="D356" t="str">
            <v>R018</v>
          </cell>
          <cell r="E356" t="str">
            <v>D12</v>
          </cell>
          <cell r="F356" t="str">
            <v>Estado Analítico del ejercicio del Presupuesto de Egresos Clasificación por Objeto del Gasto (Capítulo y Concepto)</v>
          </cell>
          <cell r="K356" t="str">
            <v>Herramientas, Refacciones y Accesorios Menores</v>
          </cell>
          <cell r="L356" t="str">
            <v>Saldo</v>
          </cell>
          <cell r="S356">
            <v>6112243</v>
          </cell>
          <cell r="T356">
            <v>10625493.09</v>
          </cell>
          <cell r="U356">
            <v>16737736.09</v>
          </cell>
          <cell r="V356">
            <v>14726866.25</v>
          </cell>
          <cell r="W356">
            <v>12631690.16</v>
          </cell>
          <cell r="X356">
            <v>2010869.8399999999</v>
          </cell>
        </row>
        <row r="357">
          <cell r="A357" t="str">
            <v>D12-R019</v>
          </cell>
          <cell r="B357">
            <v>2019</v>
          </cell>
          <cell r="C357" t="str">
            <v>190101</v>
          </cell>
          <cell r="D357" t="str">
            <v>R019</v>
          </cell>
          <cell r="E357" t="str">
            <v>D12</v>
          </cell>
          <cell r="F357" t="str">
            <v>Estado Analítico del ejercicio del Presupuesto de Egresos Clasificación por Objeto del Gasto (Capítulo y Concepto)</v>
          </cell>
          <cell r="K357" t="str">
            <v>Servicios Generales</v>
          </cell>
          <cell r="L357" t="str">
            <v>Subtotal</v>
          </cell>
          <cell r="P357">
            <v>1213422775.4699998</v>
          </cell>
          <cell r="Q357">
            <v>1187543403.1700001</v>
          </cell>
          <cell r="S357">
            <v>1165593166</v>
          </cell>
          <cell r="T357">
            <v>127513277.29000002</v>
          </cell>
          <cell r="U357">
            <v>1293106443.29</v>
          </cell>
          <cell r="V357">
            <v>1213422775.4699998</v>
          </cell>
          <cell r="W357">
            <v>1187543403.1700001</v>
          </cell>
          <cell r="X357">
            <v>79683667.820000172</v>
          </cell>
        </row>
        <row r="358">
          <cell r="A358" t="str">
            <v>D12-R020</v>
          </cell>
          <cell r="B358">
            <v>2019</v>
          </cell>
          <cell r="C358" t="str">
            <v>190101</v>
          </cell>
          <cell r="D358" t="str">
            <v>R020</v>
          </cell>
          <cell r="E358" t="str">
            <v>D12</v>
          </cell>
          <cell r="F358" t="str">
            <v>Estado Analítico del ejercicio del Presupuesto de Egresos Clasificación por Objeto del Gasto (Capítulo y Concepto)</v>
          </cell>
          <cell r="K358" t="str">
            <v>Servicios Básicos</v>
          </cell>
          <cell r="L358" t="str">
            <v>Saldo</v>
          </cell>
          <cell r="S358">
            <v>474861272</v>
          </cell>
          <cell r="T358">
            <v>69502617.239999995</v>
          </cell>
          <cell r="U358">
            <v>544363889.24000001</v>
          </cell>
          <cell r="V358">
            <v>541997953.46000004</v>
          </cell>
          <cell r="W358">
            <v>541997953.46000004</v>
          </cell>
          <cell r="X358">
            <v>2365935.7799999714</v>
          </cell>
        </row>
        <row r="359">
          <cell r="A359" t="str">
            <v>D12-R021</v>
          </cell>
          <cell r="B359">
            <v>2019</v>
          </cell>
          <cell r="C359" t="str">
            <v>190101</v>
          </cell>
          <cell r="D359" t="str">
            <v>R021</v>
          </cell>
          <cell r="E359" t="str">
            <v>D12</v>
          </cell>
          <cell r="F359" t="str">
            <v>Estado Analítico del ejercicio del Presupuesto de Egresos Clasificación por Objeto del Gasto (Capítulo y Concepto)</v>
          </cell>
          <cell r="K359" t="str">
            <v>Servicios de Arrendamiento</v>
          </cell>
          <cell r="L359" t="str">
            <v>Saldo</v>
          </cell>
          <cell r="S359">
            <v>77077960</v>
          </cell>
          <cell r="T359">
            <v>16044545.75</v>
          </cell>
          <cell r="U359">
            <v>93122505.75</v>
          </cell>
          <cell r="V359">
            <v>66178672.020000003</v>
          </cell>
          <cell r="W359">
            <v>66050988.729999997</v>
          </cell>
          <cell r="X359">
            <v>26943833.729999997</v>
          </cell>
        </row>
        <row r="360">
          <cell r="A360" t="str">
            <v>D12-R022</v>
          </cell>
          <cell r="B360">
            <v>2019</v>
          </cell>
          <cell r="C360" t="str">
            <v>190101</v>
          </cell>
          <cell r="D360" t="str">
            <v>R022</v>
          </cell>
          <cell r="E360" t="str">
            <v>D12</v>
          </cell>
          <cell r="F360" t="str">
            <v>Estado Analítico del ejercicio del Presupuesto de Egresos Clasificación por Objeto del Gasto (Capítulo y Concepto)</v>
          </cell>
          <cell r="K360" t="str">
            <v>Servicios Profesionales, Científicos, Técnicos y Otros Servicios</v>
          </cell>
          <cell r="L360" t="str">
            <v>Saldo</v>
          </cell>
          <cell r="S360">
            <v>194518840</v>
          </cell>
          <cell r="T360">
            <v>-1231811.69</v>
          </cell>
          <cell r="U360">
            <v>193287028.31</v>
          </cell>
          <cell r="V360">
            <v>176614840.38</v>
          </cell>
          <cell r="W360">
            <v>175135006.25999999</v>
          </cell>
          <cell r="X360">
            <v>16672187.930000007</v>
          </cell>
        </row>
        <row r="361">
          <cell r="A361" t="str">
            <v>D12-R023</v>
          </cell>
          <cell r="B361">
            <v>2019</v>
          </cell>
          <cell r="C361" t="str">
            <v>190101</v>
          </cell>
          <cell r="D361" t="str">
            <v>R023</v>
          </cell>
          <cell r="E361" t="str">
            <v>D12</v>
          </cell>
          <cell r="F361" t="str">
            <v>Estado Analítico del ejercicio del Presupuesto de Egresos Clasificación por Objeto del Gasto (Capítulo y Concepto)</v>
          </cell>
          <cell r="K361" t="str">
            <v>Servicios Financieros, Bancarios y Comerciales</v>
          </cell>
          <cell r="L361" t="str">
            <v>Saldo</v>
          </cell>
          <cell r="S361">
            <v>43768761</v>
          </cell>
          <cell r="T361">
            <v>-9344962.6799999997</v>
          </cell>
          <cell r="U361">
            <v>34423798.32</v>
          </cell>
          <cell r="V361">
            <v>34027605.920000002</v>
          </cell>
          <cell r="W361">
            <v>33715310.969999999</v>
          </cell>
          <cell r="X361">
            <v>396192.39999999851</v>
          </cell>
        </row>
        <row r="362">
          <cell r="A362" t="str">
            <v>D12-R024</v>
          </cell>
          <cell r="B362">
            <v>2019</v>
          </cell>
          <cell r="C362" t="str">
            <v>190101</v>
          </cell>
          <cell r="D362" t="str">
            <v>R024</v>
          </cell>
          <cell r="E362" t="str">
            <v>D12</v>
          </cell>
          <cell r="F362" t="str">
            <v>Estado Analítico del ejercicio del Presupuesto de Egresos Clasificación por Objeto del Gasto (Capítulo y Concepto)</v>
          </cell>
          <cell r="K362" t="str">
            <v>Servcios de Instalación, Reparación, Mantenimiento y Conservación</v>
          </cell>
          <cell r="L362" t="str">
            <v>Saldo</v>
          </cell>
          <cell r="S362">
            <v>166971915</v>
          </cell>
          <cell r="T362">
            <v>42488441.020000003</v>
          </cell>
          <cell r="U362">
            <v>209460356.02000001</v>
          </cell>
          <cell r="V362">
            <v>176416884.59</v>
          </cell>
          <cell r="W362">
            <v>169538028.09999999</v>
          </cell>
          <cell r="X362">
            <v>33043471.430000007</v>
          </cell>
        </row>
        <row r="363">
          <cell r="A363" t="str">
            <v>D12-R025</v>
          </cell>
          <cell r="B363">
            <v>2019</v>
          </cell>
          <cell r="C363" t="str">
            <v>190101</v>
          </cell>
          <cell r="D363" t="str">
            <v>R025</v>
          </cell>
          <cell r="E363" t="str">
            <v>D12</v>
          </cell>
          <cell r="F363" t="str">
            <v>Estado Analítico del ejercicio del Presupuesto de Egresos Clasificación por Objeto del Gasto (Capítulo y Concepto)</v>
          </cell>
          <cell r="K363" t="str">
            <v>Servicios de Comunicación Social y Publicidad</v>
          </cell>
          <cell r="L363" t="str">
            <v>Saldo</v>
          </cell>
          <cell r="S363">
            <v>37041984</v>
          </cell>
          <cell r="T363">
            <v>56978748.18</v>
          </cell>
          <cell r="U363">
            <v>94020732.180000007</v>
          </cell>
          <cell r="V363">
            <v>94020732.180000007</v>
          </cell>
          <cell r="W363">
            <v>94020732.180000007</v>
          </cell>
          <cell r="X363">
            <v>0</v>
          </cell>
        </row>
        <row r="364">
          <cell r="A364" t="str">
            <v>D12-R026</v>
          </cell>
          <cell r="B364">
            <v>2019</v>
          </cell>
          <cell r="C364" t="str">
            <v>190101</v>
          </cell>
          <cell r="D364" t="str">
            <v>R026</v>
          </cell>
          <cell r="E364" t="str">
            <v>D12</v>
          </cell>
          <cell r="F364" t="str">
            <v>Estado Analítico del ejercicio del Presupuesto de Egresos Clasificación por Objeto del Gasto (Capítulo y Concepto)</v>
          </cell>
          <cell r="K364" t="str">
            <v>Servicios de Traslado y Viáticos</v>
          </cell>
          <cell r="L364" t="str">
            <v>Saldo</v>
          </cell>
          <cell r="S364">
            <v>7380763</v>
          </cell>
          <cell r="T364">
            <v>-1870294.16</v>
          </cell>
          <cell r="U364">
            <v>5510468.8399999999</v>
          </cell>
          <cell r="V364">
            <v>5510468.8399999999</v>
          </cell>
          <cell r="W364">
            <v>5505393.8399999999</v>
          </cell>
          <cell r="X364">
            <v>0</v>
          </cell>
        </row>
        <row r="365">
          <cell r="A365" t="str">
            <v>D12-R027</v>
          </cell>
          <cell r="B365">
            <v>2019</v>
          </cell>
          <cell r="C365" t="str">
            <v>190101</v>
          </cell>
          <cell r="D365" t="str">
            <v>R027</v>
          </cell>
          <cell r="E365" t="str">
            <v>D12</v>
          </cell>
          <cell r="F365" t="str">
            <v>Estado Analítico del ejercicio del Presupuesto de Egresos Clasificación por Objeto del Gasto (Capítulo y Concepto)</v>
          </cell>
          <cell r="K365" t="str">
            <v>Servicios Oficiales</v>
          </cell>
          <cell r="L365" t="str">
            <v>Saldo</v>
          </cell>
          <cell r="S365">
            <v>24566309</v>
          </cell>
          <cell r="T365">
            <v>-1144355.69</v>
          </cell>
          <cell r="U365">
            <v>23421953.309999999</v>
          </cell>
          <cell r="V365">
            <v>23225584.719999999</v>
          </cell>
          <cell r="W365">
            <v>21698049.399999999</v>
          </cell>
          <cell r="X365">
            <v>196368.58999999985</v>
          </cell>
        </row>
        <row r="366">
          <cell r="A366" t="str">
            <v>D12-R028</v>
          </cell>
          <cell r="B366">
            <v>2019</v>
          </cell>
          <cell r="C366" t="str">
            <v>190101</v>
          </cell>
          <cell r="D366" t="str">
            <v>R028</v>
          </cell>
          <cell r="E366" t="str">
            <v>D12</v>
          </cell>
          <cell r="F366" t="str">
            <v>Estado Analítico del ejercicio del Presupuesto de Egresos Clasificación por Objeto del Gasto (Capítulo y Concepto)</v>
          </cell>
          <cell r="K366" t="str">
            <v>Otros Servicios Generales</v>
          </cell>
          <cell r="L366" t="str">
            <v>Saldo</v>
          </cell>
          <cell r="S366">
            <v>139405362</v>
          </cell>
          <cell r="T366">
            <v>-43909650.68</v>
          </cell>
          <cell r="U366">
            <v>95495711.319999993</v>
          </cell>
          <cell r="V366">
            <v>95430033.359999999</v>
          </cell>
          <cell r="W366">
            <v>79881940.230000004</v>
          </cell>
          <cell r="X366">
            <v>65677.959999993443</v>
          </cell>
        </row>
        <row r="367">
          <cell r="A367" t="str">
            <v>D12-R029</v>
          </cell>
          <cell r="B367">
            <v>2019</v>
          </cell>
          <cell r="C367" t="str">
            <v>190101</v>
          </cell>
          <cell r="D367" t="str">
            <v>R029</v>
          </cell>
          <cell r="E367" t="str">
            <v>D12</v>
          </cell>
          <cell r="F367" t="str">
            <v>Estado Analítico del ejercicio del Presupuesto de Egresos Clasificación por Objeto del Gasto (Capítulo y Concepto)</v>
          </cell>
          <cell r="K367" t="str">
            <v>Transferencias, Asignaciones, Subsidios y Otras Ayudas</v>
          </cell>
          <cell r="L367" t="str">
            <v>Subtotal</v>
          </cell>
          <cell r="S367">
            <v>1053790914</v>
          </cell>
          <cell r="T367">
            <v>-24420939.859999985</v>
          </cell>
          <cell r="U367">
            <v>1029369974.14</v>
          </cell>
          <cell r="V367">
            <v>971716725.63999999</v>
          </cell>
          <cell r="W367">
            <v>968100625.04999995</v>
          </cell>
          <cell r="X367">
            <v>57653248.5</v>
          </cell>
        </row>
        <row r="368">
          <cell r="A368" t="str">
            <v>D12-R030</v>
          </cell>
          <cell r="B368">
            <v>2019</v>
          </cell>
          <cell r="C368" t="str">
            <v>190101</v>
          </cell>
          <cell r="D368" t="str">
            <v>R030</v>
          </cell>
          <cell r="E368" t="str">
            <v>D12</v>
          </cell>
          <cell r="F368" t="str">
            <v>Estado Analítico del ejercicio del Presupuesto de Egresos Clasificación por Objeto del Gasto (Capítulo y Concepto)</v>
          </cell>
          <cell r="K368" t="str">
            <v>Transferencias Internas y Otras Asignaciones al Sector Público</v>
          </cell>
          <cell r="L368" t="str">
            <v>Saldo</v>
          </cell>
          <cell r="P368">
            <v>651867382.14999998</v>
          </cell>
          <cell r="Q368">
            <v>648266281.55999994</v>
          </cell>
          <cell r="S368">
            <v>604325036</v>
          </cell>
          <cell r="T368">
            <v>47542346.149999999</v>
          </cell>
          <cell r="U368">
            <v>651867382.14999998</v>
          </cell>
          <cell r="V368">
            <v>651867382.14999998</v>
          </cell>
          <cell r="W368">
            <v>648266281.55999994</v>
          </cell>
          <cell r="X368">
            <v>0</v>
          </cell>
        </row>
        <row r="369">
          <cell r="A369" t="str">
            <v>D12-R031</v>
          </cell>
          <cell r="B369">
            <v>2019</v>
          </cell>
          <cell r="C369" t="str">
            <v>190101</v>
          </cell>
          <cell r="D369" t="str">
            <v>R031</v>
          </cell>
          <cell r="E369" t="str">
            <v>D12</v>
          </cell>
          <cell r="F369" t="str">
            <v>Estado Analítico del ejercicio del Presupuesto de Egresos Clasificación por Objeto del Gasto (Capítulo y Concepto)</v>
          </cell>
          <cell r="K369" t="str">
            <v>Transferencias al Resto del Sector Público</v>
          </cell>
          <cell r="L369" t="str">
            <v>Saldo</v>
          </cell>
          <cell r="P369">
            <v>21672744.27</v>
          </cell>
          <cell r="Q369">
            <v>21672744.27</v>
          </cell>
          <cell r="S369">
            <v>450650</v>
          </cell>
          <cell r="T369">
            <v>21222094.27</v>
          </cell>
          <cell r="U369">
            <v>21672744.27</v>
          </cell>
          <cell r="V369">
            <v>21672744.27</v>
          </cell>
          <cell r="W369">
            <v>21672744.27</v>
          </cell>
          <cell r="X369">
            <v>0</v>
          </cell>
        </row>
        <row r="370">
          <cell r="A370" t="str">
            <v>D12-R032</v>
          </cell>
          <cell r="B370">
            <v>2019</v>
          </cell>
          <cell r="C370" t="str">
            <v>190101</v>
          </cell>
          <cell r="D370" t="str">
            <v>R032</v>
          </cell>
          <cell r="E370" t="str">
            <v>D12</v>
          </cell>
          <cell r="F370" t="str">
            <v>Estado Analítico del ejercicio del Presupuesto de Egresos Clasificación por Objeto del Gasto (Capítulo y Concepto)</v>
          </cell>
          <cell r="K370" t="str">
            <v>Subsidios y Subvenciones</v>
          </cell>
          <cell r="L370" t="str">
            <v>Saldo</v>
          </cell>
          <cell r="P370">
            <v>32681896.07</v>
          </cell>
          <cell r="Q370">
            <v>32681896.07</v>
          </cell>
          <cell r="S370">
            <v>25910000</v>
          </cell>
          <cell r="T370">
            <v>6881896.0700000003</v>
          </cell>
          <cell r="U370">
            <v>32791896.07</v>
          </cell>
          <cell r="V370">
            <v>32681896.07</v>
          </cell>
          <cell r="W370">
            <v>32681896.07</v>
          </cell>
          <cell r="X370">
            <v>110000</v>
          </cell>
        </row>
        <row r="371">
          <cell r="A371" t="str">
            <v>D12-R033</v>
          </cell>
          <cell r="B371">
            <v>2019</v>
          </cell>
          <cell r="C371" t="str">
            <v>190101</v>
          </cell>
          <cell r="D371" t="str">
            <v>R033</v>
          </cell>
          <cell r="E371" t="str">
            <v>D12</v>
          </cell>
          <cell r="F371" t="str">
            <v>Estado Analítico del ejercicio del Presupuesto de Egresos Clasificación por Objeto del Gasto (Capítulo y Concepto)</v>
          </cell>
          <cell r="K371" t="str">
            <v>Ayudas Sociales</v>
          </cell>
          <cell r="L371" t="str">
            <v>Saldo</v>
          </cell>
          <cell r="P371">
            <v>264844188.65000001</v>
          </cell>
          <cell r="Q371">
            <v>264829188.65000001</v>
          </cell>
          <cell r="S371">
            <v>395909698</v>
          </cell>
          <cell r="T371">
            <v>-73522260.849999994</v>
          </cell>
          <cell r="U371">
            <v>322387437.14999998</v>
          </cell>
          <cell r="V371">
            <v>264844188.65000001</v>
          </cell>
          <cell r="W371">
            <v>264829188.65000001</v>
          </cell>
          <cell r="X371">
            <v>57543248.49999997</v>
          </cell>
        </row>
        <row r="372">
          <cell r="A372" t="str">
            <v>D12-R034</v>
          </cell>
          <cell r="B372">
            <v>2019</v>
          </cell>
          <cell r="C372" t="str">
            <v>190101</v>
          </cell>
          <cell r="D372" t="str">
            <v>R034</v>
          </cell>
          <cell r="E372" t="str">
            <v>D12</v>
          </cell>
          <cell r="F372" t="str">
            <v>Estado Analítico del ejercicio del Presupuesto de Egresos Clasificación por Objeto del Gasto (Capítulo y Concepto)</v>
          </cell>
          <cell r="K372" t="str">
            <v>Pensiones y Jubilaciones</v>
          </cell>
          <cell r="L372" t="str">
            <v>Saldo</v>
          </cell>
          <cell r="P372">
            <v>0</v>
          </cell>
          <cell r="Q372">
            <v>0</v>
          </cell>
          <cell r="S372">
            <v>25000000</v>
          </cell>
          <cell r="T372">
            <v>-25000000</v>
          </cell>
          <cell r="U372">
            <v>0</v>
          </cell>
          <cell r="X372">
            <v>0</v>
          </cell>
        </row>
        <row r="373">
          <cell r="A373" t="str">
            <v>D12-R035</v>
          </cell>
          <cell r="B373">
            <v>2019</v>
          </cell>
          <cell r="C373" t="str">
            <v>190101</v>
          </cell>
          <cell r="D373" t="str">
            <v>R035</v>
          </cell>
          <cell r="E373" t="str">
            <v>D12</v>
          </cell>
          <cell r="F373" t="str">
            <v>Estado Analítico del ejercicio del Presupuesto de Egresos Clasificación por Objeto del Gasto (Capítulo y Concepto)</v>
          </cell>
          <cell r="K373" t="str">
            <v>Transferencias a Fideicomisos, Mandatos y Otros Análogos</v>
          </cell>
          <cell r="L373" t="str">
            <v>Saldo</v>
          </cell>
          <cell r="P373">
            <v>0</v>
          </cell>
          <cell r="Q373">
            <v>0</v>
          </cell>
          <cell r="U373">
            <v>0</v>
          </cell>
          <cell r="X373">
            <v>0</v>
          </cell>
        </row>
        <row r="374">
          <cell r="A374" t="str">
            <v>D12-R036</v>
          </cell>
          <cell r="B374">
            <v>2019</v>
          </cell>
          <cell r="C374" t="str">
            <v>190101</v>
          </cell>
          <cell r="D374" t="str">
            <v>R036</v>
          </cell>
          <cell r="E374" t="str">
            <v>D12</v>
          </cell>
          <cell r="F374" t="str">
            <v>Estado Analítico del ejercicio del Presupuesto de Egresos Clasificación por Objeto del Gasto (Capítulo y Concepto)</v>
          </cell>
          <cell r="K374" t="str">
            <v>Transferencias a la Seguridad Social</v>
          </cell>
          <cell r="L374" t="str">
            <v>Saldo</v>
          </cell>
          <cell r="P374">
            <v>0</v>
          </cell>
          <cell r="Q374">
            <v>0</v>
          </cell>
          <cell r="U374">
            <v>0</v>
          </cell>
          <cell r="X374">
            <v>0</v>
          </cell>
        </row>
        <row r="375">
          <cell r="A375" t="str">
            <v>D12-R037</v>
          </cell>
          <cell r="B375">
            <v>2019</v>
          </cell>
          <cell r="C375" t="str">
            <v>190101</v>
          </cell>
          <cell r="D375" t="str">
            <v>R037</v>
          </cell>
          <cell r="E375" t="str">
            <v>D12</v>
          </cell>
          <cell r="F375" t="str">
            <v>Estado Analítico del ejercicio del Presupuesto de Egresos Clasificación por Objeto del Gasto (Capítulo y Concepto)</v>
          </cell>
          <cell r="K375" t="str">
            <v>Donativos</v>
          </cell>
          <cell r="L375" t="str">
            <v>Saldo</v>
          </cell>
          <cell r="P375">
            <v>0</v>
          </cell>
          <cell r="Q375">
            <v>0</v>
          </cell>
          <cell r="U375">
            <v>0</v>
          </cell>
          <cell r="X375">
            <v>0</v>
          </cell>
        </row>
        <row r="376">
          <cell r="A376" t="str">
            <v>D12-R038</v>
          </cell>
          <cell r="B376">
            <v>2019</v>
          </cell>
          <cell r="C376" t="str">
            <v>190101</v>
          </cell>
          <cell r="D376" t="str">
            <v>R038</v>
          </cell>
          <cell r="E376" t="str">
            <v>D12</v>
          </cell>
          <cell r="F376" t="str">
            <v>Estado Analítico del ejercicio del Presupuesto de Egresos Clasificación por Objeto del Gasto (Capítulo y Concepto)</v>
          </cell>
          <cell r="K376" t="str">
            <v>Transferencias al Exterior</v>
          </cell>
          <cell r="L376" t="str">
            <v>Saldo</v>
          </cell>
          <cell r="P376">
            <v>650514.5</v>
          </cell>
          <cell r="Q376">
            <v>650514.5</v>
          </cell>
          <cell r="S376">
            <v>2195530</v>
          </cell>
          <cell r="T376">
            <v>-1545015.5</v>
          </cell>
          <cell r="U376">
            <v>650514.5</v>
          </cell>
          <cell r="V376">
            <v>650514.5</v>
          </cell>
          <cell r="W376">
            <v>650514.5</v>
          </cell>
          <cell r="X376">
            <v>0</v>
          </cell>
        </row>
        <row r="377">
          <cell r="A377" t="str">
            <v>D12-R039</v>
          </cell>
          <cell r="B377">
            <v>2019</v>
          </cell>
          <cell r="C377" t="str">
            <v>190101</v>
          </cell>
          <cell r="D377" t="str">
            <v>R039</v>
          </cell>
          <cell r="E377" t="str">
            <v>D12</v>
          </cell>
          <cell r="F377" t="str">
            <v>Estado Analítico del ejercicio del Presupuesto de Egresos Clasificación por Objeto del Gasto (Capítulo y Concepto)</v>
          </cell>
          <cell r="K377" t="str">
            <v>Bienes Muebles, Inmuebles e Intangibles</v>
          </cell>
          <cell r="L377" t="str">
            <v>Subtotal</v>
          </cell>
          <cell r="S377">
            <v>99458403</v>
          </cell>
          <cell r="T377">
            <v>193767007.88</v>
          </cell>
          <cell r="U377">
            <v>293225410.88</v>
          </cell>
          <cell r="V377">
            <v>186319014.94</v>
          </cell>
          <cell r="W377">
            <v>173935519.84999999</v>
          </cell>
          <cell r="X377">
            <v>106906395.94</v>
          </cell>
        </row>
        <row r="378">
          <cell r="A378" t="str">
            <v>D12-R040</v>
          </cell>
          <cell r="B378">
            <v>2019</v>
          </cell>
          <cell r="C378" t="str">
            <v>190101</v>
          </cell>
          <cell r="D378" t="str">
            <v>R040</v>
          </cell>
          <cell r="E378" t="str">
            <v>D12</v>
          </cell>
          <cell r="F378" t="str">
            <v>Estado Analítico del ejercicio del Presupuesto de Egresos Clasificación por Objeto del Gasto (Capítulo y Concepto)</v>
          </cell>
          <cell r="K378" t="str">
            <v>Mobiliario y Equipo de Administración</v>
          </cell>
          <cell r="L378" t="str">
            <v>Saldo</v>
          </cell>
          <cell r="P378">
            <v>23256796</v>
          </cell>
          <cell r="Q378">
            <v>12044495.439999999</v>
          </cell>
          <cell r="S378">
            <v>41884846</v>
          </cell>
          <cell r="T378">
            <v>-17238028.039999999</v>
          </cell>
          <cell r="U378">
            <v>24646817.960000001</v>
          </cell>
          <cell r="V378">
            <v>23256796</v>
          </cell>
          <cell r="W378">
            <v>12044495.439999999</v>
          </cell>
          <cell r="X378">
            <v>1390021.9600000009</v>
          </cell>
        </row>
        <row r="379">
          <cell r="A379" t="str">
            <v>D12-R041</v>
          </cell>
          <cell r="B379">
            <v>2019</v>
          </cell>
          <cell r="C379" t="str">
            <v>190101</v>
          </cell>
          <cell r="D379" t="str">
            <v>R041</v>
          </cell>
          <cell r="E379" t="str">
            <v>D12</v>
          </cell>
          <cell r="F379" t="str">
            <v>Estado Analítico del ejercicio del Presupuesto de Egresos Clasificación por Objeto del Gasto (Capítulo y Concepto)</v>
          </cell>
          <cell r="K379" t="str">
            <v>Mobiliario y Equipo Educacional y Recreativo</v>
          </cell>
          <cell r="L379" t="str">
            <v>Saldo</v>
          </cell>
          <cell r="P379">
            <v>1107150.18</v>
          </cell>
          <cell r="Q379">
            <v>434225.93</v>
          </cell>
          <cell r="S379">
            <v>3220000</v>
          </cell>
          <cell r="T379">
            <v>6635462.21</v>
          </cell>
          <cell r="U379">
            <v>9855462.2100000009</v>
          </cell>
          <cell r="V379">
            <v>1107150.18</v>
          </cell>
          <cell r="W379">
            <v>434225.93</v>
          </cell>
          <cell r="X379">
            <v>8748312.0300000012</v>
          </cell>
        </row>
        <row r="380">
          <cell r="A380" t="str">
            <v>D12-R042</v>
          </cell>
          <cell r="B380">
            <v>2019</v>
          </cell>
          <cell r="C380" t="str">
            <v>190101</v>
          </cell>
          <cell r="D380" t="str">
            <v>R042</v>
          </cell>
          <cell r="E380" t="str">
            <v>D12</v>
          </cell>
          <cell r="F380" t="str">
            <v>Estado Analítico del ejercicio del Presupuesto de Egresos Clasificación por Objeto del Gasto (Capítulo y Concepto)</v>
          </cell>
          <cell r="K380" t="str">
            <v>Equipo e Instrumental Medico y de Laboratorio</v>
          </cell>
          <cell r="L380" t="str">
            <v>Saldo</v>
          </cell>
          <cell r="P380">
            <v>905664.2</v>
          </cell>
          <cell r="Q380">
            <v>905664.2</v>
          </cell>
          <cell r="S380">
            <v>3313900</v>
          </cell>
          <cell r="T380">
            <v>-2408235.7999999998</v>
          </cell>
          <cell r="U380">
            <v>905664.20000000019</v>
          </cell>
          <cell r="V380">
            <v>905664.2</v>
          </cell>
          <cell r="W380">
            <v>905664.2</v>
          </cell>
          <cell r="X380">
            <v>0</v>
          </cell>
        </row>
        <row r="381">
          <cell r="A381" t="str">
            <v>D12-R043</v>
          </cell>
          <cell r="B381">
            <v>2019</v>
          </cell>
          <cell r="C381" t="str">
            <v>190101</v>
          </cell>
          <cell r="D381" t="str">
            <v>R043</v>
          </cell>
          <cell r="E381" t="str">
            <v>D12</v>
          </cell>
          <cell r="F381" t="str">
            <v>Estado Analítico del ejercicio del Presupuesto de Egresos Clasificación por Objeto del Gasto (Capítulo y Concepto)</v>
          </cell>
          <cell r="K381" t="str">
            <v>Vehículos y Equipo de Transporte</v>
          </cell>
          <cell r="L381" t="str">
            <v>Saldo</v>
          </cell>
          <cell r="P381">
            <v>153331449.90000001</v>
          </cell>
          <cell r="Q381">
            <v>153331449.90000001</v>
          </cell>
          <cell r="S381">
            <v>28818857</v>
          </cell>
          <cell r="T381">
            <v>170736179.09999999</v>
          </cell>
          <cell r="U381">
            <v>199555036.09999999</v>
          </cell>
          <cell r="V381">
            <v>153331449.90000001</v>
          </cell>
          <cell r="W381">
            <v>153331449.90000001</v>
          </cell>
          <cell r="X381">
            <v>46223586.199999988</v>
          </cell>
        </row>
        <row r="382">
          <cell r="A382" t="str">
            <v>D12-R044</v>
          </cell>
          <cell r="B382">
            <v>2019</v>
          </cell>
          <cell r="C382" t="str">
            <v>190101</v>
          </cell>
          <cell r="D382" t="str">
            <v>R044</v>
          </cell>
          <cell r="E382" t="str">
            <v>D12</v>
          </cell>
          <cell r="F382" t="str">
            <v>Estado Analítico del ejercicio del Presupuesto de Egresos Clasificación por Objeto del Gasto (Capítulo y Concepto)</v>
          </cell>
          <cell r="K382" t="str">
            <v>Equipo de Defensa y Seguridad</v>
          </cell>
          <cell r="L382" t="str">
            <v>Saldo</v>
          </cell>
          <cell r="P382">
            <v>0</v>
          </cell>
          <cell r="Q382">
            <v>0</v>
          </cell>
          <cell r="U382">
            <v>0</v>
          </cell>
          <cell r="X382">
            <v>0</v>
          </cell>
        </row>
        <row r="383">
          <cell r="A383" t="str">
            <v>D12-R045</v>
          </cell>
          <cell r="B383">
            <v>2019</v>
          </cell>
          <cell r="C383" t="str">
            <v>190101</v>
          </cell>
          <cell r="D383" t="str">
            <v>R045</v>
          </cell>
          <cell r="E383" t="str">
            <v>D12</v>
          </cell>
          <cell r="F383" t="str">
            <v>Estado Analítico del ejercicio del Presupuesto de Egresos Clasificación por Objeto del Gasto (Capítulo y Concepto)</v>
          </cell>
          <cell r="K383" t="str">
            <v>Maquinaria, Otros Equipos y Herramientas</v>
          </cell>
          <cell r="L383" t="str">
            <v>Saldo</v>
          </cell>
          <cell r="P383">
            <v>6992954.6600000001</v>
          </cell>
          <cell r="Q383">
            <v>6494684.3799999999</v>
          </cell>
          <cell r="S383">
            <v>8676598</v>
          </cell>
          <cell r="T383">
            <v>48092332.409999996</v>
          </cell>
          <cell r="U383">
            <v>56768930.409999996</v>
          </cell>
          <cell r="V383">
            <v>6992954.6600000001</v>
          </cell>
          <cell r="W383">
            <v>6494684.3799999999</v>
          </cell>
          <cell r="X383">
            <v>49775975.75</v>
          </cell>
        </row>
        <row r="384">
          <cell r="A384" t="str">
            <v>D12-R046</v>
          </cell>
          <cell r="B384">
            <v>2019</v>
          </cell>
          <cell r="C384" t="str">
            <v>190101</v>
          </cell>
          <cell r="D384" t="str">
            <v>R046</v>
          </cell>
          <cell r="E384" t="str">
            <v>D12</v>
          </cell>
          <cell r="F384" t="str">
            <v>Estado Analítico del ejercicio del Presupuesto de Egresos Clasificación por Objeto del Gasto (Capítulo y Concepto)</v>
          </cell>
          <cell r="K384" t="str">
            <v>Activos Biológicos</v>
          </cell>
          <cell r="L384" t="str">
            <v>Saldo</v>
          </cell>
          <cell r="P384">
            <v>0</v>
          </cell>
          <cell r="Q384">
            <v>0</v>
          </cell>
          <cell r="U384">
            <v>0</v>
          </cell>
          <cell r="X384">
            <v>0</v>
          </cell>
        </row>
        <row r="385">
          <cell r="A385" t="str">
            <v>D12-R047</v>
          </cell>
          <cell r="B385">
            <v>2019</v>
          </cell>
          <cell r="C385" t="str">
            <v>190101</v>
          </cell>
          <cell r="D385" t="str">
            <v>R047</v>
          </cell>
          <cell r="E385" t="str">
            <v>D12</v>
          </cell>
          <cell r="F385" t="str">
            <v>Estado Analítico del ejercicio del Presupuesto de Egresos Clasificación por Objeto del Gasto (Capítulo y Concepto)</v>
          </cell>
          <cell r="K385" t="str">
            <v>Bienes Inmuebles</v>
          </cell>
          <cell r="L385" t="str">
            <v>Saldo</v>
          </cell>
          <cell r="P385">
            <v>0</v>
          </cell>
          <cell r="S385">
            <v>1901720</v>
          </cell>
          <cell r="T385">
            <v>-1901720</v>
          </cell>
          <cell r="U385">
            <v>0</v>
          </cell>
          <cell r="X385">
            <v>0</v>
          </cell>
        </row>
        <row r="386">
          <cell r="A386" t="str">
            <v>D12-R048</v>
          </cell>
          <cell r="B386">
            <v>2019</v>
          </cell>
          <cell r="C386" t="str">
            <v>190101</v>
          </cell>
          <cell r="D386" t="str">
            <v>R048</v>
          </cell>
          <cell r="E386" t="str">
            <v>D12</v>
          </cell>
          <cell r="F386" t="str">
            <v>Estado Analítico del ejercicio del Presupuesto de Egresos Clasificación por Objeto del Gasto (Capítulo y Concepto)</v>
          </cell>
          <cell r="K386" t="str">
            <v>Activos Intagibles</v>
          </cell>
          <cell r="L386" t="str">
            <v>Saldo</v>
          </cell>
          <cell r="P386">
            <v>725000</v>
          </cell>
          <cell r="S386">
            <v>11642482</v>
          </cell>
          <cell r="T386">
            <v>-10148982</v>
          </cell>
          <cell r="U386">
            <v>1493500</v>
          </cell>
          <cell r="V386">
            <v>725000</v>
          </cell>
          <cell r="W386">
            <v>725000</v>
          </cell>
          <cell r="X386">
            <v>768500</v>
          </cell>
        </row>
        <row r="387">
          <cell r="A387" t="str">
            <v>D12-R049</v>
          </cell>
          <cell r="B387">
            <v>2019</v>
          </cell>
          <cell r="C387" t="str">
            <v>190101</v>
          </cell>
          <cell r="D387" t="str">
            <v>R049</v>
          </cell>
          <cell r="E387" t="str">
            <v>D12</v>
          </cell>
          <cell r="F387" t="str">
            <v>Estado Analítico del ejercicio del Presupuesto de Egresos Clasificación por Objeto del Gasto (Capítulo y Concepto)</v>
          </cell>
          <cell r="K387" t="str">
            <v>Inversión Pública</v>
          </cell>
          <cell r="L387" t="str">
            <v>Subtotal</v>
          </cell>
          <cell r="S387">
            <v>230054579</v>
          </cell>
          <cell r="T387">
            <v>300970713.47000003</v>
          </cell>
          <cell r="U387">
            <v>531025292.47000003</v>
          </cell>
          <cell r="V387">
            <v>288093105.74000001</v>
          </cell>
          <cell r="W387">
            <v>288093105.73000002</v>
          </cell>
          <cell r="X387">
            <v>242932186.73000002</v>
          </cell>
        </row>
        <row r="388">
          <cell r="A388" t="str">
            <v>D12-R050</v>
          </cell>
          <cell r="B388">
            <v>2019</v>
          </cell>
          <cell r="C388" t="str">
            <v>190101</v>
          </cell>
          <cell r="D388" t="str">
            <v>R050</v>
          </cell>
          <cell r="E388" t="str">
            <v>D12</v>
          </cell>
          <cell r="F388" t="str">
            <v>Estado Analítico del ejercicio del Presupuesto de Egresos Clasificación por Objeto del Gasto (Capítulo y Concepto)</v>
          </cell>
          <cell r="K388" t="str">
            <v>Obra Pública en Bienes de Dominio Público</v>
          </cell>
          <cell r="L388" t="str">
            <v>Saldo</v>
          </cell>
          <cell r="S388">
            <v>226594579</v>
          </cell>
          <cell r="T388">
            <v>296615764.61000001</v>
          </cell>
          <cell r="U388">
            <v>523210343.61000001</v>
          </cell>
          <cell r="V388">
            <v>287115220.69</v>
          </cell>
          <cell r="W388">
            <v>287115220.69</v>
          </cell>
          <cell r="X388">
            <v>236095122.92000002</v>
          </cell>
        </row>
        <row r="389">
          <cell r="A389" t="str">
            <v>D12-R051</v>
          </cell>
          <cell r="B389">
            <v>2019</v>
          </cell>
          <cell r="C389" t="str">
            <v>190101</v>
          </cell>
          <cell r="D389" t="str">
            <v>R051</v>
          </cell>
          <cell r="E389" t="str">
            <v>D12</v>
          </cell>
          <cell r="F389" t="str">
            <v>Estado Analítico del ejercicio del Presupuesto de Egresos Clasificación por Objeto del Gasto (Capítulo y Concepto)</v>
          </cell>
          <cell r="K389" t="str">
            <v>Obra Pública en Bienes Propios</v>
          </cell>
          <cell r="L389" t="str">
            <v>Saldo</v>
          </cell>
          <cell r="S389">
            <v>3460000</v>
          </cell>
          <cell r="T389">
            <v>4354948.8600000003</v>
          </cell>
          <cell r="U389">
            <v>7814948.8600000003</v>
          </cell>
          <cell r="V389">
            <v>977885.05</v>
          </cell>
          <cell r="W389">
            <v>977885.04</v>
          </cell>
          <cell r="X389">
            <v>6837063.8100000005</v>
          </cell>
        </row>
        <row r="390">
          <cell r="A390" t="str">
            <v>D12-R052</v>
          </cell>
          <cell r="B390">
            <v>2019</v>
          </cell>
          <cell r="C390" t="str">
            <v>190101</v>
          </cell>
          <cell r="D390" t="str">
            <v>R052</v>
          </cell>
          <cell r="E390" t="str">
            <v>D12</v>
          </cell>
          <cell r="F390" t="str">
            <v>Estado Analítico del ejercicio del Presupuesto de Egresos Clasificación por Objeto del Gasto (Capítulo y Concepto)</v>
          </cell>
          <cell r="K390" t="str">
            <v>Proyectos Productivos y Acciones de Fomento</v>
          </cell>
          <cell r="L390" t="str">
            <v>Saldo</v>
          </cell>
          <cell r="U390">
            <v>0</v>
          </cell>
          <cell r="X390">
            <v>0</v>
          </cell>
        </row>
        <row r="391">
          <cell r="A391" t="str">
            <v>D12-R053</v>
          </cell>
          <cell r="B391">
            <v>2019</v>
          </cell>
          <cell r="C391" t="str">
            <v>190101</v>
          </cell>
          <cell r="D391" t="str">
            <v>R053</v>
          </cell>
          <cell r="E391" t="str">
            <v>D12</v>
          </cell>
          <cell r="F391" t="str">
            <v>Estado Analítico del ejercicio del Presupuesto de Egresos Clasificación por Objeto del Gasto (Capítulo y Concepto)</v>
          </cell>
          <cell r="K391" t="str">
            <v>Inversiones Financieras y Otras Provisiones</v>
          </cell>
          <cell r="L391" t="str">
            <v>Subtotal</v>
          </cell>
          <cell r="S391">
            <v>386472128</v>
          </cell>
          <cell r="T391">
            <v>146748031.68000001</v>
          </cell>
          <cell r="U391">
            <v>533220159.68000001</v>
          </cell>
          <cell r="V391">
            <v>0</v>
          </cell>
          <cell r="W391">
            <v>0</v>
          </cell>
          <cell r="X391">
            <v>533220159.68000001</v>
          </cell>
        </row>
        <row r="392">
          <cell r="A392" t="str">
            <v>D12-R054</v>
          </cell>
          <cell r="B392">
            <v>2019</v>
          </cell>
          <cell r="C392" t="str">
            <v>190101</v>
          </cell>
          <cell r="D392" t="str">
            <v>R054</v>
          </cell>
          <cell r="E392" t="str">
            <v>D12</v>
          </cell>
          <cell r="F392" t="str">
            <v>Estado Analítico del ejercicio del Presupuesto de Egresos Clasificación por Objeto del Gasto (Capítulo y Concepto)</v>
          </cell>
          <cell r="K392" t="str">
            <v>Inversiones Para el Fomento de Actividades Productivas</v>
          </cell>
          <cell r="L392" t="str">
            <v>Saldo</v>
          </cell>
          <cell r="U392">
            <v>0</v>
          </cell>
          <cell r="X392">
            <v>0</v>
          </cell>
        </row>
        <row r="393">
          <cell r="A393" t="str">
            <v>D12-R055</v>
          </cell>
          <cell r="B393">
            <v>2019</v>
          </cell>
          <cell r="C393" t="str">
            <v>190101</v>
          </cell>
          <cell r="D393" t="str">
            <v>R055</v>
          </cell>
          <cell r="E393" t="str">
            <v>D12</v>
          </cell>
          <cell r="F393" t="str">
            <v>Estado Analítico del ejercicio del Presupuesto de Egresos Clasificación por Objeto del Gasto (Capítulo y Concepto)</v>
          </cell>
          <cell r="K393" t="str">
            <v>Acciones y Participaciones de Capital</v>
          </cell>
          <cell r="L393" t="str">
            <v>Saldo</v>
          </cell>
          <cell r="U393">
            <v>0</v>
          </cell>
          <cell r="X393">
            <v>0</v>
          </cell>
        </row>
        <row r="394">
          <cell r="A394" t="str">
            <v>D12-R056</v>
          </cell>
          <cell r="B394">
            <v>2019</v>
          </cell>
          <cell r="C394" t="str">
            <v>190101</v>
          </cell>
          <cell r="D394" t="str">
            <v>R056</v>
          </cell>
          <cell r="E394" t="str">
            <v>D12</v>
          </cell>
          <cell r="F394" t="str">
            <v>Estado Analítico del ejercicio del Presupuesto de Egresos Clasificación por Objeto del Gasto (Capítulo y Concepto)</v>
          </cell>
          <cell r="K394" t="str">
            <v>Compra de Títulos y Valores</v>
          </cell>
          <cell r="L394" t="str">
            <v>Saldo</v>
          </cell>
          <cell r="U394">
            <v>0</v>
          </cell>
          <cell r="X394">
            <v>0</v>
          </cell>
        </row>
        <row r="395">
          <cell r="A395" t="str">
            <v>D12-R057</v>
          </cell>
          <cell r="B395">
            <v>2019</v>
          </cell>
          <cell r="C395" t="str">
            <v>190101</v>
          </cell>
          <cell r="D395" t="str">
            <v>R057</v>
          </cell>
          <cell r="E395" t="str">
            <v>D12</v>
          </cell>
          <cell r="F395" t="str">
            <v>Estado Analítico del ejercicio del Presupuesto de Egresos Clasificación por Objeto del Gasto (Capítulo y Concepto)</v>
          </cell>
          <cell r="K395" t="str">
            <v>Concesión de Préstamos</v>
          </cell>
          <cell r="L395" t="str">
            <v>Saldo</v>
          </cell>
          <cell r="U395">
            <v>0</v>
          </cell>
          <cell r="X395">
            <v>0</v>
          </cell>
        </row>
        <row r="396">
          <cell r="A396" t="str">
            <v>D12-R058</v>
          </cell>
          <cell r="B396">
            <v>2019</v>
          </cell>
          <cell r="C396" t="str">
            <v>190101</v>
          </cell>
          <cell r="D396" t="str">
            <v>R058</v>
          </cell>
          <cell r="E396" t="str">
            <v>D12</v>
          </cell>
          <cell r="F396" t="str">
            <v>Estado Analítico del ejercicio del Presupuesto de Egresos Clasificación por Objeto del Gasto (Capítulo y Concepto)</v>
          </cell>
          <cell r="K396" t="str">
            <v>Inversiones en Fideicomisos, Mandatos y Otros Analógos</v>
          </cell>
          <cell r="L396" t="str">
            <v>Saldo</v>
          </cell>
          <cell r="U396">
            <v>0</v>
          </cell>
          <cell r="X396">
            <v>0</v>
          </cell>
        </row>
        <row r="397">
          <cell r="A397" t="str">
            <v>D12-R059</v>
          </cell>
          <cell r="B397">
            <v>2019</v>
          </cell>
          <cell r="C397" t="str">
            <v>190101</v>
          </cell>
          <cell r="D397" t="str">
            <v>R059</v>
          </cell>
          <cell r="E397" t="str">
            <v>D12</v>
          </cell>
          <cell r="F397" t="str">
            <v>Estado Analítico del ejercicio del Presupuesto de Egresos Clasificación por Objeto del Gasto (Capítulo y Concepto)</v>
          </cell>
          <cell r="K397" t="str">
            <v>Otras Inversiones Financieras</v>
          </cell>
          <cell r="L397" t="str">
            <v>Saldo</v>
          </cell>
          <cell r="U397">
            <v>0</v>
          </cell>
          <cell r="X397">
            <v>0</v>
          </cell>
        </row>
        <row r="398">
          <cell r="A398" t="str">
            <v>D12-R060</v>
          </cell>
          <cell r="B398">
            <v>2019</v>
          </cell>
          <cell r="C398" t="str">
            <v>190101</v>
          </cell>
          <cell r="D398" t="str">
            <v>R060</v>
          </cell>
          <cell r="E398" t="str">
            <v>D12</v>
          </cell>
          <cell r="F398" t="str">
            <v>Estado Analítico del ejercicio del Presupuesto de Egresos Clasificación por Objeto del Gasto (Capítulo y Concepto)</v>
          </cell>
          <cell r="K398" t="str">
            <v>Provisiones para Contingencias y Otras Erogaciones Especiales</v>
          </cell>
          <cell r="L398" t="str">
            <v>Saldo</v>
          </cell>
          <cell r="S398">
            <v>386472128</v>
          </cell>
          <cell r="T398">
            <v>146748031.68000001</v>
          </cell>
          <cell r="U398">
            <v>533220159.68000001</v>
          </cell>
          <cell r="X398">
            <v>533220159.68000001</v>
          </cell>
        </row>
        <row r="399">
          <cell r="A399" t="str">
            <v>D12-R061</v>
          </cell>
          <cell r="B399">
            <v>2019</v>
          </cell>
          <cell r="C399" t="str">
            <v>190101</v>
          </cell>
          <cell r="D399" t="str">
            <v>R061</v>
          </cell>
          <cell r="E399" t="str">
            <v>D12</v>
          </cell>
          <cell r="F399" t="str">
            <v>Estado Analítico del ejercicio del Presupuesto de Egresos Clasificación por Objeto del Gasto (Capítulo y Concepto)</v>
          </cell>
          <cell r="K399" t="str">
            <v>Participaciones y Aportaciones</v>
          </cell>
          <cell r="L399" t="str">
            <v>Subtotal</v>
          </cell>
          <cell r="S399">
            <v>0</v>
          </cell>
          <cell r="T399">
            <v>4944456.92</v>
          </cell>
          <cell r="U399">
            <v>4944456.92</v>
          </cell>
          <cell r="V399">
            <v>4944456.92</v>
          </cell>
          <cell r="W399">
            <v>4944456.92</v>
          </cell>
          <cell r="X399">
            <v>0</v>
          </cell>
        </row>
        <row r="400">
          <cell r="A400" t="str">
            <v>D12-R062</v>
          </cell>
          <cell r="B400">
            <v>2019</v>
          </cell>
          <cell r="C400" t="str">
            <v>190101</v>
          </cell>
          <cell r="D400" t="str">
            <v>R062</v>
          </cell>
          <cell r="E400" t="str">
            <v>D12</v>
          </cell>
          <cell r="F400" t="str">
            <v>Estado Analítico del ejercicio del Presupuesto de Egresos Clasificación por Objeto del Gasto (Capítulo y Concepto)</v>
          </cell>
          <cell r="K400" t="str">
            <v>Participaciones</v>
          </cell>
          <cell r="L400" t="str">
            <v>Saldo</v>
          </cell>
          <cell r="P400">
            <v>0</v>
          </cell>
          <cell r="Q400">
            <v>0</v>
          </cell>
          <cell r="U400">
            <v>0</v>
          </cell>
          <cell r="X400">
            <v>0</v>
          </cell>
        </row>
        <row r="401">
          <cell r="A401" t="str">
            <v>D12-R063</v>
          </cell>
          <cell r="B401">
            <v>2019</v>
          </cell>
          <cell r="C401" t="str">
            <v>190101</v>
          </cell>
          <cell r="D401" t="str">
            <v>R063</v>
          </cell>
          <cell r="E401" t="str">
            <v>D12</v>
          </cell>
          <cell r="F401" t="str">
            <v>Estado Analítico del ejercicio del Presupuesto de Egresos Clasificación por Objeto del Gasto (Capítulo y Concepto)</v>
          </cell>
          <cell r="K401" t="str">
            <v>Aportaciones</v>
          </cell>
          <cell r="L401" t="str">
            <v>Saldo</v>
          </cell>
          <cell r="P401">
            <v>0</v>
          </cell>
          <cell r="Q401">
            <v>0</v>
          </cell>
          <cell r="U401">
            <v>0</v>
          </cell>
          <cell r="X401">
            <v>0</v>
          </cell>
        </row>
        <row r="402">
          <cell r="A402" t="str">
            <v>D12-R064</v>
          </cell>
          <cell r="B402">
            <v>2019</v>
          </cell>
          <cell r="C402" t="str">
            <v>190101</v>
          </cell>
          <cell r="D402" t="str">
            <v>R064</v>
          </cell>
          <cell r="E402" t="str">
            <v>D12</v>
          </cell>
          <cell r="F402" t="str">
            <v>Estado Analítico del ejercicio del Presupuesto de Egresos Clasificación por Objeto del Gasto (Capítulo y Concepto)</v>
          </cell>
          <cell r="K402" t="str">
            <v>Convenios</v>
          </cell>
          <cell r="L402" t="str">
            <v>Saldo</v>
          </cell>
          <cell r="P402">
            <v>4944456.92</v>
          </cell>
          <cell r="Q402">
            <v>4944456.92</v>
          </cell>
          <cell r="T402">
            <v>4944456.92</v>
          </cell>
          <cell r="U402">
            <v>4944456.92</v>
          </cell>
          <cell r="V402">
            <v>4944456.92</v>
          </cell>
          <cell r="W402">
            <v>4944456.92</v>
          </cell>
          <cell r="X402">
            <v>0</v>
          </cell>
        </row>
        <row r="403">
          <cell r="A403" t="str">
            <v>D12-R065</v>
          </cell>
          <cell r="B403">
            <v>2019</v>
          </cell>
          <cell r="C403" t="str">
            <v>190101</v>
          </cell>
          <cell r="D403" t="str">
            <v>R065</v>
          </cell>
          <cell r="E403" t="str">
            <v>D12</v>
          </cell>
          <cell r="F403" t="str">
            <v>Estado Analítico del ejercicio del Presupuesto de Egresos Clasificación por Objeto del Gasto (Capítulo y Concepto)</v>
          </cell>
          <cell r="K403" t="str">
            <v>Deuda Pública</v>
          </cell>
          <cell r="L403" t="str">
            <v>Subtotal</v>
          </cell>
          <cell r="S403">
            <v>96271013</v>
          </cell>
          <cell r="T403">
            <v>30751965.499999996</v>
          </cell>
          <cell r="U403">
            <v>127022978.5</v>
          </cell>
          <cell r="V403">
            <v>111022978.5</v>
          </cell>
          <cell r="W403">
            <v>111022978.5</v>
          </cell>
          <cell r="X403">
            <v>16000000</v>
          </cell>
        </row>
        <row r="404">
          <cell r="A404" t="str">
            <v>D12-R066</v>
          </cell>
          <cell r="B404">
            <v>2019</v>
          </cell>
          <cell r="C404" t="str">
            <v>190101</v>
          </cell>
          <cell r="D404" t="str">
            <v>R066</v>
          </cell>
          <cell r="E404" t="str">
            <v>D12</v>
          </cell>
          <cell r="F404" t="str">
            <v>Estado Analítico del ejercicio del Presupuesto de Egresos Clasificación por Objeto del Gasto (Capítulo y Concepto)</v>
          </cell>
          <cell r="K404" t="str">
            <v>Amortización de la Deuda Pública</v>
          </cell>
          <cell r="L404" t="str">
            <v>Saldo</v>
          </cell>
          <cell r="S404">
            <v>52019702</v>
          </cell>
          <cell r="T404">
            <v>41196551.119999997</v>
          </cell>
          <cell r="U404">
            <v>93216253.120000005</v>
          </cell>
          <cell r="V404">
            <v>93216253.120000005</v>
          </cell>
          <cell r="W404">
            <v>93216253.120000005</v>
          </cell>
          <cell r="X404">
            <v>0</v>
          </cell>
        </row>
        <row r="405">
          <cell r="A405" t="str">
            <v>D12-R067</v>
          </cell>
          <cell r="B405">
            <v>2019</v>
          </cell>
          <cell r="C405" t="str">
            <v>190101</v>
          </cell>
          <cell r="D405" t="str">
            <v>R067</v>
          </cell>
          <cell r="E405" t="str">
            <v>D12</v>
          </cell>
          <cell r="F405" t="str">
            <v>Estado Analítico del ejercicio del Presupuesto de Egresos Clasificación por Objeto del Gasto (Capítulo y Concepto)</v>
          </cell>
          <cell r="K405" t="str">
            <v>Intereses de la Deuda Pública</v>
          </cell>
          <cell r="L405" t="str">
            <v>Saldo</v>
          </cell>
          <cell r="P405">
            <v>17063845.52</v>
          </cell>
          <cell r="S405">
            <v>27386407</v>
          </cell>
          <cell r="T405">
            <v>-10322561.48</v>
          </cell>
          <cell r="U405">
            <v>17063845.52</v>
          </cell>
          <cell r="V405">
            <v>17063845.52</v>
          </cell>
          <cell r="W405">
            <v>17063845.52</v>
          </cell>
          <cell r="X405">
            <v>0</v>
          </cell>
        </row>
        <row r="406">
          <cell r="A406" t="str">
            <v>D12-R068</v>
          </cell>
          <cell r="B406">
            <v>2019</v>
          </cell>
          <cell r="C406" t="str">
            <v>190101</v>
          </cell>
          <cell r="D406" t="str">
            <v>R068</v>
          </cell>
          <cell r="E406" t="str">
            <v>D12</v>
          </cell>
          <cell r="F406" t="str">
            <v>Estado Analítico del ejercicio del Presupuesto de Egresos Clasificación por Objeto del Gasto (Capítulo y Concepto)</v>
          </cell>
          <cell r="K406" t="str">
            <v>Comisones de la Deuda Pública</v>
          </cell>
          <cell r="L406" t="str">
            <v>Saldo</v>
          </cell>
          <cell r="P406">
            <v>145</v>
          </cell>
          <cell r="T406">
            <v>145</v>
          </cell>
          <cell r="U406">
            <v>145</v>
          </cell>
          <cell r="V406">
            <v>145</v>
          </cell>
          <cell r="W406">
            <v>145</v>
          </cell>
          <cell r="X406">
            <v>0</v>
          </cell>
        </row>
        <row r="407">
          <cell r="A407" t="str">
            <v>D12-R069</v>
          </cell>
          <cell r="B407">
            <v>2019</v>
          </cell>
          <cell r="C407" t="str">
            <v>190101</v>
          </cell>
          <cell r="D407" t="str">
            <v>R069</v>
          </cell>
          <cell r="E407" t="str">
            <v>D12</v>
          </cell>
          <cell r="F407" t="str">
            <v>Estado Analítico del ejercicio del Presupuesto de Egresos Clasificación por Objeto del Gasto (Capítulo y Concepto)</v>
          </cell>
          <cell r="K407" t="str">
            <v>Gastos de la Deuda Pública</v>
          </cell>
          <cell r="L407" t="str">
            <v>Saldo</v>
          </cell>
          <cell r="P407">
            <v>742734.86</v>
          </cell>
          <cell r="S407">
            <v>864904</v>
          </cell>
          <cell r="T407">
            <v>-122169.14</v>
          </cell>
          <cell r="U407">
            <v>742734.86</v>
          </cell>
          <cell r="V407">
            <v>742734.86</v>
          </cell>
          <cell r="W407">
            <v>742734.86</v>
          </cell>
          <cell r="X407">
            <v>0</v>
          </cell>
        </row>
        <row r="408">
          <cell r="A408" t="str">
            <v>D12-R070</v>
          </cell>
          <cell r="B408">
            <v>2019</v>
          </cell>
          <cell r="C408" t="str">
            <v>190101</v>
          </cell>
          <cell r="D408" t="str">
            <v>R070</v>
          </cell>
          <cell r="E408" t="str">
            <v>D12</v>
          </cell>
          <cell r="F408" t="str">
            <v>Estado Analítico del ejercicio del Presupuesto de Egresos Clasificación por Objeto del Gasto (Capítulo y Concepto)</v>
          </cell>
          <cell r="K408" t="str">
            <v>Costos por Coberturas</v>
          </cell>
          <cell r="L408" t="str">
            <v>Saldo</v>
          </cell>
          <cell r="P408">
            <v>0</v>
          </cell>
          <cell r="U408">
            <v>0</v>
          </cell>
          <cell r="X408">
            <v>0</v>
          </cell>
        </row>
        <row r="409">
          <cell r="A409" t="str">
            <v>D12-R071</v>
          </cell>
          <cell r="B409">
            <v>2019</v>
          </cell>
          <cell r="C409" t="str">
            <v>190101</v>
          </cell>
          <cell r="D409" t="str">
            <v>R071</v>
          </cell>
          <cell r="E409" t="str">
            <v>D12</v>
          </cell>
          <cell r="F409" t="str">
            <v>Estado Analítico del ejercicio del Presupuesto de Egresos Clasificación por Objeto del Gasto (Capítulo y Concepto)</v>
          </cell>
          <cell r="K409" t="str">
            <v>Apoyos Financieros</v>
          </cell>
          <cell r="L409" t="str">
            <v>Saldo</v>
          </cell>
          <cell r="P409">
            <v>0</v>
          </cell>
          <cell r="U409">
            <v>0</v>
          </cell>
          <cell r="X409">
            <v>0</v>
          </cell>
        </row>
        <row r="410">
          <cell r="A410" t="str">
            <v>D12-R072</v>
          </cell>
          <cell r="B410">
            <v>2019</v>
          </cell>
          <cell r="C410" t="str">
            <v>190101</v>
          </cell>
          <cell r="D410" t="str">
            <v>R072</v>
          </cell>
          <cell r="E410" t="str">
            <v>D12</v>
          </cell>
          <cell r="F410" t="str">
            <v>Estado Analítico del ejercicio del Presupuesto de Egresos Clasificación por Objeto del Gasto (Capítulo y Concepto)</v>
          </cell>
          <cell r="K410" t="str">
            <v>Adeudos de Ejercicios Fiscales Anteriores (Adefas)</v>
          </cell>
          <cell r="L410" t="str">
            <v>Saldo</v>
          </cell>
          <cell r="P410">
            <v>0</v>
          </cell>
          <cell r="S410">
            <v>16000000</v>
          </cell>
          <cell r="U410">
            <v>16000000</v>
          </cell>
          <cell r="X410">
            <v>16000000</v>
          </cell>
        </row>
        <row r="411">
          <cell r="A411" t="str">
            <v>D12-R073</v>
          </cell>
          <cell r="B411">
            <v>2019</v>
          </cell>
          <cell r="C411" t="str">
            <v>190101</v>
          </cell>
          <cell r="D411" t="str">
            <v>R073</v>
          </cell>
          <cell r="E411" t="str">
            <v>D12</v>
          </cell>
          <cell r="F411" t="str">
            <v>Estado Analítico del ejercicio del Presupuesto de Egresos Clasificación por Objeto del Gasto (Capítulo y Concepto)</v>
          </cell>
          <cell r="K411" t="str">
            <v>Total del Gasto</v>
          </cell>
          <cell r="L411" t="str">
            <v>Total</v>
          </cell>
          <cell r="P411">
            <v>4696970887.8000002</v>
          </cell>
          <cell r="S411">
            <v>5048132400</v>
          </cell>
          <cell r="T411">
            <v>733229844.97000015</v>
          </cell>
          <cell r="U411">
            <v>5781362244.9700003</v>
          </cell>
          <cell r="V411">
            <v>4696970887.8000002</v>
          </cell>
          <cell r="W411">
            <v>4644572010.8199997</v>
          </cell>
          <cell r="X411">
            <v>1084391357.1700001</v>
          </cell>
        </row>
        <row r="412">
          <cell r="A412" t="str">
            <v>D13-R000</v>
          </cell>
          <cell r="B412">
            <v>2019</v>
          </cell>
          <cell r="C412" t="str">
            <v>190101</v>
          </cell>
          <cell r="D412" t="str">
            <v>R000</v>
          </cell>
          <cell r="E412" t="str">
            <v>D13</v>
          </cell>
          <cell r="F412" t="str">
            <v>Estado Analítico del ejercicio del Presupuesto de Egresos Clasificación Económica (por Tipo de Gasto)</v>
          </cell>
          <cell r="K412" t="str">
            <v>Rubro de Ingresos</v>
          </cell>
          <cell r="L412" t="str">
            <v>Referencia</v>
          </cell>
          <cell r="S412" t="str">
            <v>Aprobado
(1)</v>
          </cell>
          <cell r="T412" t="str">
            <v>Ampliaciones y Reducciones
(2)</v>
          </cell>
          <cell r="U412" t="str">
            <v>Modificado
(3=1+2)</v>
          </cell>
          <cell r="V412" t="str">
            <v>Devengado
(4)</v>
          </cell>
          <cell r="W412" t="str">
            <v>Pagado
(5)</v>
          </cell>
          <cell r="X412" t="str">
            <v>Subejercicio
(6=3-4)</v>
          </cell>
        </row>
        <row r="413">
          <cell r="A413" t="str">
            <v>D13-R001</v>
          </cell>
          <cell r="B413">
            <v>2019</v>
          </cell>
          <cell r="C413" t="str">
            <v>190101</v>
          </cell>
          <cell r="D413" t="str">
            <v>R001</v>
          </cell>
          <cell r="E413" t="str">
            <v>D13</v>
          </cell>
          <cell r="F413" t="str">
            <v>Estado Analítico del ejercicio del Presupuesto de Egresos Clasificación Económica (por Tipo de Gasto)</v>
          </cell>
          <cell r="K413" t="str">
            <v>Gasto Corriente</v>
          </cell>
          <cell r="L413" t="str">
            <v>Subtotal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 t="str">
            <v>D13-R002</v>
          </cell>
          <cell r="B414">
            <v>2019</v>
          </cell>
          <cell r="C414" t="str">
            <v>190101</v>
          </cell>
          <cell r="D414" t="str">
            <v>R002</v>
          </cell>
          <cell r="E414" t="str">
            <v>D13</v>
          </cell>
          <cell r="F414" t="str">
            <v>Estado Analítico del ejercicio del Presupuesto de Egresos Clasificación Económica (por Tipo de Gasto)</v>
          </cell>
          <cell r="K414" t="str">
            <v>Concepto 01</v>
          </cell>
          <cell r="L414" t="str">
            <v>Saldo</v>
          </cell>
          <cell r="U414">
            <v>0</v>
          </cell>
          <cell r="X414">
            <v>0</v>
          </cell>
        </row>
        <row r="415">
          <cell r="A415" t="str">
            <v>D13-R003</v>
          </cell>
          <cell r="B415">
            <v>2019</v>
          </cell>
          <cell r="C415" t="str">
            <v>190101</v>
          </cell>
          <cell r="D415" t="str">
            <v>R003</v>
          </cell>
          <cell r="E415" t="str">
            <v>D13</v>
          </cell>
          <cell r="F415" t="str">
            <v>Estado Analítico del ejercicio del Presupuesto de Egresos Clasificación Económica (por Tipo de Gasto)</v>
          </cell>
          <cell r="K415" t="str">
            <v>Concepto 02</v>
          </cell>
          <cell r="L415" t="str">
            <v>Saldo</v>
          </cell>
          <cell r="U415">
            <v>0</v>
          </cell>
          <cell r="X415">
            <v>0</v>
          </cell>
        </row>
        <row r="416">
          <cell r="A416" t="str">
            <v>D13-R004</v>
          </cell>
          <cell r="B416">
            <v>2019</v>
          </cell>
          <cell r="C416" t="str">
            <v>190101</v>
          </cell>
          <cell r="D416" t="str">
            <v>R004</v>
          </cell>
          <cell r="E416" t="str">
            <v>D13</v>
          </cell>
          <cell r="F416" t="str">
            <v>Estado Analítico del ejercicio del Presupuesto de Egresos Clasificación Económica (por Tipo de Gasto)</v>
          </cell>
          <cell r="K416" t="str">
            <v>Concepto 03</v>
          </cell>
          <cell r="L416" t="str">
            <v>Saldo</v>
          </cell>
          <cell r="U416">
            <v>0</v>
          </cell>
          <cell r="X416">
            <v>0</v>
          </cell>
        </row>
        <row r="417">
          <cell r="A417" t="str">
            <v>D13-R005</v>
          </cell>
          <cell r="B417">
            <v>2019</v>
          </cell>
          <cell r="C417" t="str">
            <v>190101</v>
          </cell>
          <cell r="D417" t="str">
            <v>R005</v>
          </cell>
          <cell r="E417" t="str">
            <v>D13</v>
          </cell>
          <cell r="F417" t="str">
            <v>Estado Analítico del ejercicio del Presupuesto de Egresos Clasificación Económica (por Tipo de Gasto)</v>
          </cell>
          <cell r="K417" t="str">
            <v>Concepto 04</v>
          </cell>
          <cell r="L417" t="str">
            <v>Saldo</v>
          </cell>
          <cell r="U417">
            <v>0</v>
          </cell>
          <cell r="X417">
            <v>0</v>
          </cell>
        </row>
        <row r="418">
          <cell r="A418" t="str">
            <v>D13-R006</v>
          </cell>
          <cell r="B418">
            <v>2019</v>
          </cell>
          <cell r="C418" t="str">
            <v>190101</v>
          </cell>
          <cell r="D418" t="str">
            <v>R006</v>
          </cell>
          <cell r="E418" t="str">
            <v>D13</v>
          </cell>
          <cell r="F418" t="str">
            <v>Estado Analítico del ejercicio del Presupuesto de Egresos Clasificación Económica (por Tipo de Gasto)</v>
          </cell>
          <cell r="K418" t="str">
            <v>Concepto 05</v>
          </cell>
          <cell r="L418" t="str">
            <v>Saldo</v>
          </cell>
          <cell r="U418">
            <v>0</v>
          </cell>
          <cell r="X418">
            <v>0</v>
          </cell>
        </row>
        <row r="419">
          <cell r="A419" t="str">
            <v>D13-R007</v>
          </cell>
          <cell r="B419">
            <v>2019</v>
          </cell>
          <cell r="C419" t="str">
            <v>190101</v>
          </cell>
          <cell r="D419" t="str">
            <v>R007</v>
          </cell>
          <cell r="E419" t="str">
            <v>D13</v>
          </cell>
          <cell r="F419" t="str">
            <v>Estado Analítico del ejercicio del Presupuesto de Egresos Clasificación Económica (por Tipo de Gasto)</v>
          </cell>
          <cell r="K419" t="str">
            <v>Gasto de Capital</v>
          </cell>
          <cell r="L419" t="str">
            <v>Subtotal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</row>
        <row r="420">
          <cell r="A420" t="str">
            <v>D13-R008</v>
          </cell>
          <cell r="B420">
            <v>2019</v>
          </cell>
          <cell r="C420" t="str">
            <v>190101</v>
          </cell>
          <cell r="D420" t="str">
            <v>R008</v>
          </cell>
          <cell r="E420" t="str">
            <v>D13</v>
          </cell>
          <cell r="F420" t="str">
            <v>Estado Analítico del ejercicio del Presupuesto de Egresos Clasificación Económica (por Tipo de Gasto)</v>
          </cell>
          <cell r="K420" t="str">
            <v>Concepto 01</v>
          </cell>
          <cell r="L420" t="str">
            <v>Saldo</v>
          </cell>
          <cell r="U420">
            <v>0</v>
          </cell>
          <cell r="X420">
            <v>0</v>
          </cell>
        </row>
        <row r="421">
          <cell r="A421" t="str">
            <v>D13-R009</v>
          </cell>
          <cell r="B421">
            <v>2019</v>
          </cell>
          <cell r="C421" t="str">
            <v>190101</v>
          </cell>
          <cell r="D421" t="str">
            <v>R009</v>
          </cell>
          <cell r="E421" t="str">
            <v>D13</v>
          </cell>
          <cell r="F421" t="str">
            <v>Estado Analítico del ejercicio del Presupuesto de Egresos Clasificación Económica (por Tipo de Gasto)</v>
          </cell>
          <cell r="K421" t="str">
            <v>Concepto 02</v>
          </cell>
          <cell r="L421" t="str">
            <v>Saldo</v>
          </cell>
          <cell r="U421">
            <v>0</v>
          </cell>
          <cell r="X421">
            <v>0</v>
          </cell>
        </row>
        <row r="422">
          <cell r="A422" t="str">
            <v>D13-R010</v>
          </cell>
          <cell r="B422">
            <v>2019</v>
          </cell>
          <cell r="C422" t="str">
            <v>190101</v>
          </cell>
          <cell r="D422" t="str">
            <v>R010</v>
          </cell>
          <cell r="E422" t="str">
            <v>D13</v>
          </cell>
          <cell r="F422" t="str">
            <v>Estado Analítico del ejercicio del Presupuesto de Egresos Clasificación Económica (por Tipo de Gasto)</v>
          </cell>
          <cell r="K422" t="str">
            <v>Concepto 03</v>
          </cell>
          <cell r="L422" t="str">
            <v>Saldo</v>
          </cell>
          <cell r="U422">
            <v>0</v>
          </cell>
          <cell r="X422">
            <v>0</v>
          </cell>
        </row>
        <row r="423">
          <cell r="A423" t="str">
            <v>D13-R011</v>
          </cell>
          <cell r="B423">
            <v>2019</v>
          </cell>
          <cell r="C423" t="str">
            <v>190101</v>
          </cell>
          <cell r="D423" t="str">
            <v>R011</v>
          </cell>
          <cell r="E423" t="str">
            <v>D13</v>
          </cell>
          <cell r="F423" t="str">
            <v>Estado Analítico del ejercicio del Presupuesto de Egresos Clasificación Económica (por Tipo de Gasto)</v>
          </cell>
          <cell r="K423" t="str">
            <v>Concepto 04</v>
          </cell>
          <cell r="L423" t="str">
            <v>Saldo</v>
          </cell>
          <cell r="U423">
            <v>0</v>
          </cell>
          <cell r="X423">
            <v>0</v>
          </cell>
        </row>
        <row r="424">
          <cell r="A424" t="str">
            <v>D13-R012</v>
          </cell>
          <cell r="B424">
            <v>2019</v>
          </cell>
          <cell r="C424" t="str">
            <v>190101</v>
          </cell>
          <cell r="D424" t="str">
            <v>R012</v>
          </cell>
          <cell r="E424" t="str">
            <v>D13</v>
          </cell>
          <cell r="F424" t="str">
            <v>Estado Analítico del ejercicio del Presupuesto de Egresos Clasificación Económica (por Tipo de Gasto)</v>
          </cell>
          <cell r="K424" t="str">
            <v>Concepto 05</v>
          </cell>
          <cell r="L424" t="str">
            <v>Saldo</v>
          </cell>
          <cell r="U424">
            <v>0</v>
          </cell>
          <cell r="X424">
            <v>0</v>
          </cell>
        </row>
        <row r="425">
          <cell r="A425" t="str">
            <v>D13-R013</v>
          </cell>
          <cell r="B425">
            <v>2019</v>
          </cell>
          <cell r="C425" t="str">
            <v>190101</v>
          </cell>
          <cell r="D425" t="str">
            <v>R013</v>
          </cell>
          <cell r="E425" t="str">
            <v>D13</v>
          </cell>
          <cell r="F425" t="str">
            <v>Estado Analítico del ejercicio del Presupuesto de Egresos Clasificación Económica (por Tipo de Gasto)</v>
          </cell>
          <cell r="K425" t="str">
            <v>Amortización de la Deuda y Disminución de Pasivos</v>
          </cell>
          <cell r="L425" t="str">
            <v>Subtotal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</row>
        <row r="426">
          <cell r="A426" t="str">
            <v>D13-R014</v>
          </cell>
          <cell r="B426">
            <v>2019</v>
          </cell>
          <cell r="C426" t="str">
            <v>190101</v>
          </cell>
          <cell r="D426" t="str">
            <v>R014</v>
          </cell>
          <cell r="E426" t="str">
            <v>D13</v>
          </cell>
          <cell r="F426" t="str">
            <v>Estado Analítico del ejercicio del Presupuesto de Egresos Clasificación Económica (por Tipo de Gasto)</v>
          </cell>
          <cell r="K426" t="str">
            <v>Concepto 01</v>
          </cell>
          <cell r="L426" t="str">
            <v>Saldo</v>
          </cell>
          <cell r="U426">
            <v>0</v>
          </cell>
          <cell r="X426">
            <v>0</v>
          </cell>
        </row>
        <row r="427">
          <cell r="A427" t="str">
            <v>D13-R015</v>
          </cell>
          <cell r="B427">
            <v>2019</v>
          </cell>
          <cell r="C427" t="str">
            <v>190101</v>
          </cell>
          <cell r="D427" t="str">
            <v>R015</v>
          </cell>
          <cell r="E427" t="str">
            <v>D13</v>
          </cell>
          <cell r="F427" t="str">
            <v>Estado Analítico del ejercicio del Presupuesto de Egresos Clasificación Económica (por Tipo de Gasto)</v>
          </cell>
          <cell r="K427" t="str">
            <v>Concepto 02</v>
          </cell>
          <cell r="L427" t="str">
            <v>Saldo</v>
          </cell>
          <cell r="U427">
            <v>0</v>
          </cell>
          <cell r="X427">
            <v>0</v>
          </cell>
        </row>
        <row r="428">
          <cell r="A428" t="str">
            <v>D13-R016</v>
          </cell>
          <cell r="B428">
            <v>2019</v>
          </cell>
          <cell r="C428" t="str">
            <v>190101</v>
          </cell>
          <cell r="D428" t="str">
            <v>R016</v>
          </cell>
          <cell r="E428" t="str">
            <v>D13</v>
          </cell>
          <cell r="F428" t="str">
            <v>Estado Analítico del ejercicio del Presupuesto de Egresos Clasificación Económica (por Tipo de Gasto)</v>
          </cell>
          <cell r="K428" t="str">
            <v>Concepto 03</v>
          </cell>
          <cell r="L428" t="str">
            <v>Saldo</v>
          </cell>
          <cell r="U428">
            <v>0</v>
          </cell>
          <cell r="X428">
            <v>0</v>
          </cell>
        </row>
        <row r="429">
          <cell r="A429" t="str">
            <v>D13-R017</v>
          </cell>
          <cell r="B429">
            <v>2019</v>
          </cell>
          <cell r="C429" t="str">
            <v>190101</v>
          </cell>
          <cell r="D429" t="str">
            <v>R017</v>
          </cell>
          <cell r="E429" t="str">
            <v>D13</v>
          </cell>
          <cell r="F429" t="str">
            <v>Estado Analítico del ejercicio del Presupuesto de Egresos Clasificación Económica (por Tipo de Gasto)</v>
          </cell>
          <cell r="K429" t="str">
            <v>Concepto 04</v>
          </cell>
          <cell r="L429" t="str">
            <v>Saldo</v>
          </cell>
          <cell r="U429">
            <v>0</v>
          </cell>
          <cell r="X429">
            <v>0</v>
          </cell>
        </row>
        <row r="430">
          <cell r="A430" t="str">
            <v>D13-R018</v>
          </cell>
          <cell r="B430">
            <v>2019</v>
          </cell>
          <cell r="C430" t="str">
            <v>190101</v>
          </cell>
          <cell r="D430" t="str">
            <v>R018</v>
          </cell>
          <cell r="E430" t="str">
            <v>D13</v>
          </cell>
          <cell r="F430" t="str">
            <v>Estado Analítico del ejercicio del Presupuesto de Egresos Clasificación Económica (por Tipo de Gasto)</v>
          </cell>
          <cell r="K430" t="str">
            <v>Concepto 05</v>
          </cell>
          <cell r="L430" t="str">
            <v>Saldo</v>
          </cell>
          <cell r="U430">
            <v>0</v>
          </cell>
          <cell r="X430">
            <v>0</v>
          </cell>
        </row>
        <row r="431">
          <cell r="A431" t="str">
            <v>D13-R019</v>
          </cell>
          <cell r="B431">
            <v>2019</v>
          </cell>
          <cell r="C431" t="str">
            <v>190101</v>
          </cell>
          <cell r="D431" t="str">
            <v>R019</v>
          </cell>
          <cell r="E431" t="str">
            <v>D13</v>
          </cell>
          <cell r="F431" t="str">
            <v>Estado Analítico del ejercicio del Presupuesto de Egresos Clasificación Económica (por Tipo de Gasto)</v>
          </cell>
          <cell r="K431" t="str">
            <v>Pensiones y Jubilaciones</v>
          </cell>
          <cell r="L431" t="str">
            <v>Subtotal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</row>
        <row r="432">
          <cell r="A432" t="str">
            <v>D13-R020</v>
          </cell>
          <cell r="B432">
            <v>2019</v>
          </cell>
          <cell r="C432" t="str">
            <v>190101</v>
          </cell>
          <cell r="D432" t="str">
            <v>R020</v>
          </cell>
          <cell r="E432" t="str">
            <v>D13</v>
          </cell>
          <cell r="F432" t="str">
            <v>Estado Analítico del ejercicio del Presupuesto de Egresos Clasificación Económica (por Tipo de Gasto)</v>
          </cell>
          <cell r="K432" t="str">
            <v>Concepto 01</v>
          </cell>
          <cell r="L432" t="str">
            <v>Saldo</v>
          </cell>
          <cell r="U432">
            <v>0</v>
          </cell>
          <cell r="X432">
            <v>0</v>
          </cell>
        </row>
        <row r="433">
          <cell r="A433" t="str">
            <v>D13-R021</v>
          </cell>
          <cell r="B433">
            <v>2019</v>
          </cell>
          <cell r="C433" t="str">
            <v>190101</v>
          </cell>
          <cell r="D433" t="str">
            <v>R021</v>
          </cell>
          <cell r="E433" t="str">
            <v>D13</v>
          </cell>
          <cell r="F433" t="str">
            <v>Estado Analítico del ejercicio del Presupuesto de Egresos Clasificación Económica (por Tipo de Gasto)</v>
          </cell>
          <cell r="K433" t="str">
            <v>Concepto 02</v>
          </cell>
          <cell r="L433" t="str">
            <v>Saldo</v>
          </cell>
          <cell r="U433">
            <v>0</v>
          </cell>
          <cell r="X433">
            <v>0</v>
          </cell>
        </row>
        <row r="434">
          <cell r="A434" t="str">
            <v>D13-R022</v>
          </cell>
          <cell r="B434">
            <v>2019</v>
          </cell>
          <cell r="C434" t="str">
            <v>190101</v>
          </cell>
          <cell r="D434" t="str">
            <v>R022</v>
          </cell>
          <cell r="E434" t="str">
            <v>D13</v>
          </cell>
          <cell r="F434" t="str">
            <v>Estado Analítico del ejercicio del Presupuesto de Egresos Clasificación Económica (por Tipo de Gasto)</v>
          </cell>
          <cell r="K434" t="str">
            <v>Concepto 03</v>
          </cell>
          <cell r="L434" t="str">
            <v>Saldo</v>
          </cell>
          <cell r="U434">
            <v>0</v>
          </cell>
          <cell r="X434">
            <v>0</v>
          </cell>
        </row>
        <row r="435">
          <cell r="A435" t="str">
            <v>D13-R023</v>
          </cell>
          <cell r="B435">
            <v>2019</v>
          </cell>
          <cell r="C435" t="str">
            <v>190101</v>
          </cell>
          <cell r="D435" t="str">
            <v>R023</v>
          </cell>
          <cell r="E435" t="str">
            <v>D13</v>
          </cell>
          <cell r="F435" t="str">
            <v>Estado Analítico del ejercicio del Presupuesto de Egresos Clasificación Económica (por Tipo de Gasto)</v>
          </cell>
          <cell r="K435" t="str">
            <v>Concepto 04</v>
          </cell>
          <cell r="L435" t="str">
            <v>Saldo</v>
          </cell>
          <cell r="U435">
            <v>0</v>
          </cell>
          <cell r="X435">
            <v>0</v>
          </cell>
        </row>
        <row r="436">
          <cell r="A436" t="str">
            <v>D13-R024</v>
          </cell>
          <cell r="B436">
            <v>2019</v>
          </cell>
          <cell r="C436" t="str">
            <v>190101</v>
          </cell>
          <cell r="D436" t="str">
            <v>R024</v>
          </cell>
          <cell r="E436" t="str">
            <v>D13</v>
          </cell>
          <cell r="F436" t="str">
            <v>Estado Analítico del ejercicio del Presupuesto de Egresos Clasificación Económica (por Tipo de Gasto)</v>
          </cell>
          <cell r="K436" t="str">
            <v>Concepto 05</v>
          </cell>
          <cell r="L436" t="str">
            <v>Saldo</v>
          </cell>
          <cell r="U436">
            <v>0</v>
          </cell>
          <cell r="X436">
            <v>0</v>
          </cell>
        </row>
        <row r="437">
          <cell r="A437" t="str">
            <v>D13-R025</v>
          </cell>
          <cell r="B437">
            <v>2019</v>
          </cell>
          <cell r="C437" t="str">
            <v>190101</v>
          </cell>
          <cell r="D437" t="str">
            <v>R025</v>
          </cell>
          <cell r="E437" t="str">
            <v>D13</v>
          </cell>
          <cell r="F437" t="str">
            <v>Estado Analítico del ejercicio del Presupuesto de Egresos Clasificación Económica (por Tipo de Gasto)</v>
          </cell>
          <cell r="K437" t="str">
            <v>Participaciones</v>
          </cell>
          <cell r="L437" t="str">
            <v>Subtotal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</row>
        <row r="438">
          <cell r="A438" t="str">
            <v>D13-R026</v>
          </cell>
          <cell r="B438">
            <v>2019</v>
          </cell>
          <cell r="C438" t="str">
            <v>190101</v>
          </cell>
          <cell r="D438" t="str">
            <v>R026</v>
          </cell>
          <cell r="E438" t="str">
            <v>D13</v>
          </cell>
          <cell r="F438" t="str">
            <v>Estado Analítico del ejercicio del Presupuesto de Egresos Clasificación Económica (por Tipo de Gasto)</v>
          </cell>
          <cell r="K438" t="str">
            <v>Concepto 01</v>
          </cell>
          <cell r="L438" t="str">
            <v>Saldo</v>
          </cell>
          <cell r="U438">
            <v>0</v>
          </cell>
          <cell r="X438">
            <v>0</v>
          </cell>
        </row>
        <row r="439">
          <cell r="A439" t="str">
            <v>D13-R027</v>
          </cell>
          <cell r="B439">
            <v>2019</v>
          </cell>
          <cell r="C439" t="str">
            <v>190101</v>
          </cell>
          <cell r="D439" t="str">
            <v>R027</v>
          </cell>
          <cell r="E439" t="str">
            <v>D13</v>
          </cell>
          <cell r="F439" t="str">
            <v>Estado Analítico del ejercicio del Presupuesto de Egresos Clasificación Económica (por Tipo de Gasto)</v>
          </cell>
          <cell r="K439" t="str">
            <v>Concepto 02</v>
          </cell>
          <cell r="L439" t="str">
            <v>Saldo</v>
          </cell>
          <cell r="U439">
            <v>0</v>
          </cell>
          <cell r="X439">
            <v>0</v>
          </cell>
        </row>
        <row r="440">
          <cell r="A440" t="str">
            <v>D13-R028</v>
          </cell>
          <cell r="B440">
            <v>2019</v>
          </cell>
          <cell r="C440" t="str">
            <v>190101</v>
          </cell>
          <cell r="D440" t="str">
            <v>R028</v>
          </cell>
          <cell r="E440" t="str">
            <v>D13</v>
          </cell>
          <cell r="F440" t="str">
            <v>Estado Analítico del ejercicio del Presupuesto de Egresos Clasificación Económica (por Tipo de Gasto)</v>
          </cell>
          <cell r="K440" t="str">
            <v>Concepto 03</v>
          </cell>
          <cell r="L440" t="str">
            <v>Saldo</v>
          </cell>
          <cell r="U440">
            <v>0</v>
          </cell>
          <cell r="X440">
            <v>0</v>
          </cell>
        </row>
        <row r="441">
          <cell r="A441" t="str">
            <v>D13-R029</v>
          </cell>
          <cell r="B441">
            <v>2019</v>
          </cell>
          <cell r="C441" t="str">
            <v>190101</v>
          </cell>
          <cell r="D441" t="str">
            <v>R029</v>
          </cell>
          <cell r="E441" t="str">
            <v>D13</v>
          </cell>
          <cell r="F441" t="str">
            <v>Estado Analítico del ejercicio del Presupuesto de Egresos Clasificación Económica (por Tipo de Gasto)</v>
          </cell>
          <cell r="K441" t="str">
            <v>Concepto 04</v>
          </cell>
          <cell r="L441" t="str">
            <v>Saldo</v>
          </cell>
          <cell r="U441">
            <v>0</v>
          </cell>
          <cell r="X441">
            <v>0</v>
          </cell>
        </row>
        <row r="442">
          <cell r="A442" t="str">
            <v>D13-R030</v>
          </cell>
          <cell r="B442">
            <v>2019</v>
          </cell>
          <cell r="C442" t="str">
            <v>190101</v>
          </cell>
          <cell r="D442" t="str">
            <v>R030</v>
          </cell>
          <cell r="E442" t="str">
            <v>D13</v>
          </cell>
          <cell r="F442" t="str">
            <v>Estado Analítico del ejercicio del Presupuesto de Egresos Clasificación Económica (por Tipo de Gasto)</v>
          </cell>
          <cell r="K442" t="str">
            <v>Concepto 05</v>
          </cell>
          <cell r="L442" t="str">
            <v>Saldo</v>
          </cell>
          <cell r="U442">
            <v>0</v>
          </cell>
          <cell r="X442">
            <v>0</v>
          </cell>
        </row>
        <row r="443">
          <cell r="A443" t="str">
            <v>D13-R031</v>
          </cell>
          <cell r="B443">
            <v>2019</v>
          </cell>
          <cell r="C443" t="str">
            <v>190101</v>
          </cell>
          <cell r="D443" t="str">
            <v>R031</v>
          </cell>
          <cell r="E443" t="str">
            <v>D13</v>
          </cell>
          <cell r="F443" t="str">
            <v>Estado Analítico del ejercicio del Presupuesto de Egresos Clasificación Económica (por Tipo de Gasto)</v>
          </cell>
          <cell r="K443" t="str">
            <v>Total del Gasto</v>
          </cell>
          <cell r="L443" t="str">
            <v>Total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</row>
        <row r="444">
          <cell r="A444" t="str">
            <v>D14-R000</v>
          </cell>
          <cell r="B444">
            <v>2019</v>
          </cell>
          <cell r="C444" t="str">
            <v>190101</v>
          </cell>
          <cell r="D444" t="str">
            <v>R000</v>
          </cell>
          <cell r="E444" t="str">
            <v>D14</v>
          </cell>
          <cell r="F444" t="str">
            <v>Estado Analítico del ejercicio del Presupuesto de Egresos Clasificación Administrativa</v>
          </cell>
          <cell r="K444" t="str">
            <v>Rubro de Ingresos</v>
          </cell>
          <cell r="L444" t="str">
            <v>Referencia</v>
          </cell>
          <cell r="S444" t="str">
            <v>Aprobado
(1)</v>
          </cell>
          <cell r="T444" t="str">
            <v>Ampliaciones y Reducciones
(2)</v>
          </cell>
          <cell r="U444" t="str">
            <v>Modificado
(3=1+2)</v>
          </cell>
          <cell r="V444" t="str">
            <v>Devengado
(4)</v>
          </cell>
          <cell r="W444" t="str">
            <v>Pagado
(5)</v>
          </cell>
          <cell r="X444" t="str">
            <v>Subejercicio
(6=3-4)</v>
          </cell>
        </row>
        <row r="445">
          <cell r="A445" t="str">
            <v>D14-R001</v>
          </cell>
          <cell r="B445">
            <v>2019</v>
          </cell>
          <cell r="C445" t="str">
            <v>190101</v>
          </cell>
          <cell r="D445" t="str">
            <v>R001</v>
          </cell>
          <cell r="E445" t="str">
            <v>D14</v>
          </cell>
          <cell r="F445" t="str">
            <v>Estado Analítico del ejercicio del Presupuesto de Egresos Clasificación Administrativa</v>
          </cell>
          <cell r="K445" t="str">
            <v>Dependencia o Unidad Administrativa 1</v>
          </cell>
          <cell r="L445" t="str">
            <v>Subtotal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</row>
        <row r="446">
          <cell r="A446" t="str">
            <v>D14-R002</v>
          </cell>
          <cell r="B446">
            <v>2019</v>
          </cell>
          <cell r="C446" t="str">
            <v>190101</v>
          </cell>
          <cell r="D446" t="str">
            <v>R002</v>
          </cell>
          <cell r="E446" t="str">
            <v>D14</v>
          </cell>
          <cell r="F446" t="str">
            <v>Estado Analítico del ejercicio del Presupuesto de Egresos Clasificación Administrativa</v>
          </cell>
          <cell r="K446" t="str">
            <v>Concepto 01</v>
          </cell>
          <cell r="L446" t="str">
            <v>Saldo</v>
          </cell>
          <cell r="U446">
            <v>0</v>
          </cell>
          <cell r="X446">
            <v>0</v>
          </cell>
        </row>
        <row r="447">
          <cell r="A447" t="str">
            <v>D14-R003</v>
          </cell>
          <cell r="B447">
            <v>2019</v>
          </cell>
          <cell r="C447" t="str">
            <v>190101</v>
          </cell>
          <cell r="D447" t="str">
            <v>R003</v>
          </cell>
          <cell r="E447" t="str">
            <v>D14</v>
          </cell>
          <cell r="F447" t="str">
            <v>Estado Analítico del ejercicio del Presupuesto de Egresos Clasificación Administrativa</v>
          </cell>
          <cell r="K447" t="str">
            <v>Concepto 02</v>
          </cell>
          <cell r="L447" t="str">
            <v>Saldo</v>
          </cell>
          <cell r="U447">
            <v>0</v>
          </cell>
          <cell r="X447">
            <v>0</v>
          </cell>
        </row>
        <row r="448">
          <cell r="A448" t="str">
            <v>D14-R004</v>
          </cell>
          <cell r="B448">
            <v>2019</v>
          </cell>
          <cell r="C448" t="str">
            <v>190101</v>
          </cell>
          <cell r="D448" t="str">
            <v>R004</v>
          </cell>
          <cell r="E448" t="str">
            <v>D14</v>
          </cell>
          <cell r="F448" t="str">
            <v>Estado Analítico del ejercicio del Presupuesto de Egresos Clasificación Administrativa</v>
          </cell>
          <cell r="K448" t="str">
            <v>Concepto 03</v>
          </cell>
          <cell r="L448" t="str">
            <v>Saldo</v>
          </cell>
          <cell r="U448">
            <v>0</v>
          </cell>
          <cell r="X448">
            <v>0</v>
          </cell>
        </row>
        <row r="449">
          <cell r="A449" t="str">
            <v>D14-R005</v>
          </cell>
          <cell r="B449">
            <v>2019</v>
          </cell>
          <cell r="C449" t="str">
            <v>190101</v>
          </cell>
          <cell r="D449" t="str">
            <v>R005</v>
          </cell>
          <cell r="E449" t="str">
            <v>D14</v>
          </cell>
          <cell r="F449" t="str">
            <v>Estado Analítico del ejercicio del Presupuesto de Egresos Clasificación Administrativa</v>
          </cell>
          <cell r="K449" t="str">
            <v>Concepto 04</v>
          </cell>
          <cell r="L449" t="str">
            <v>Saldo</v>
          </cell>
          <cell r="U449">
            <v>0</v>
          </cell>
          <cell r="X449">
            <v>0</v>
          </cell>
        </row>
        <row r="450">
          <cell r="A450" t="str">
            <v>D14-R006</v>
          </cell>
          <cell r="B450">
            <v>2019</v>
          </cell>
          <cell r="C450" t="str">
            <v>190101</v>
          </cell>
          <cell r="D450" t="str">
            <v>R006</v>
          </cell>
          <cell r="E450" t="str">
            <v>D14</v>
          </cell>
          <cell r="F450" t="str">
            <v>Estado Analítico del ejercicio del Presupuesto de Egresos Clasificación Administrativa</v>
          </cell>
          <cell r="K450" t="str">
            <v>Concepto 05</v>
          </cell>
          <cell r="L450" t="str">
            <v>Saldo</v>
          </cell>
          <cell r="U450">
            <v>0</v>
          </cell>
          <cell r="X450">
            <v>0</v>
          </cell>
        </row>
        <row r="451">
          <cell r="A451" t="str">
            <v>D14-R007</v>
          </cell>
          <cell r="B451">
            <v>2019</v>
          </cell>
          <cell r="C451" t="str">
            <v>190101</v>
          </cell>
          <cell r="D451" t="str">
            <v>R007</v>
          </cell>
          <cell r="E451" t="str">
            <v>D14</v>
          </cell>
          <cell r="F451" t="str">
            <v>Estado Analítico del ejercicio del Presupuesto de Egresos Clasificación Administrativa</v>
          </cell>
          <cell r="K451" t="str">
            <v>Dependencia o Unidad Administrativa 2</v>
          </cell>
          <cell r="L451" t="str">
            <v>Subtotal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</row>
        <row r="452">
          <cell r="A452" t="str">
            <v>D14-R008</v>
          </cell>
          <cell r="B452">
            <v>2019</v>
          </cell>
          <cell r="C452" t="str">
            <v>190101</v>
          </cell>
          <cell r="D452" t="str">
            <v>R008</v>
          </cell>
          <cell r="E452" t="str">
            <v>D14</v>
          </cell>
          <cell r="F452" t="str">
            <v>Estado Analítico del ejercicio del Presupuesto de Egresos Clasificación Administrativa</v>
          </cell>
          <cell r="K452" t="str">
            <v>Concepto 01</v>
          </cell>
          <cell r="L452" t="str">
            <v>Saldo</v>
          </cell>
          <cell r="U452">
            <v>0</v>
          </cell>
          <cell r="X452">
            <v>0</v>
          </cell>
        </row>
        <row r="453">
          <cell r="A453" t="str">
            <v>D14-R009</v>
          </cell>
          <cell r="B453">
            <v>2019</v>
          </cell>
          <cell r="C453" t="str">
            <v>190101</v>
          </cell>
          <cell r="D453" t="str">
            <v>R009</v>
          </cell>
          <cell r="E453" t="str">
            <v>D14</v>
          </cell>
          <cell r="F453" t="str">
            <v>Estado Analítico del ejercicio del Presupuesto de Egresos Clasificación Administrativa</v>
          </cell>
          <cell r="K453" t="str">
            <v>Concepto 02</v>
          </cell>
          <cell r="L453" t="str">
            <v>Saldo</v>
          </cell>
          <cell r="U453">
            <v>0</v>
          </cell>
          <cell r="X453">
            <v>0</v>
          </cell>
        </row>
        <row r="454">
          <cell r="A454" t="str">
            <v>D14-R010</v>
          </cell>
          <cell r="B454">
            <v>2019</v>
          </cell>
          <cell r="C454" t="str">
            <v>190101</v>
          </cell>
          <cell r="D454" t="str">
            <v>R010</v>
          </cell>
          <cell r="E454" t="str">
            <v>D14</v>
          </cell>
          <cell r="F454" t="str">
            <v>Estado Analítico del ejercicio del Presupuesto de Egresos Clasificación Administrativa</v>
          </cell>
          <cell r="K454" t="str">
            <v>Concepto 03</v>
          </cell>
          <cell r="L454" t="str">
            <v>Saldo</v>
          </cell>
          <cell r="U454">
            <v>0</v>
          </cell>
          <cell r="X454">
            <v>0</v>
          </cell>
        </row>
        <row r="455">
          <cell r="A455" t="str">
            <v>D14-R011</v>
          </cell>
          <cell r="B455">
            <v>2019</v>
          </cell>
          <cell r="C455" t="str">
            <v>190101</v>
          </cell>
          <cell r="D455" t="str">
            <v>R011</v>
          </cell>
          <cell r="E455" t="str">
            <v>D14</v>
          </cell>
          <cell r="F455" t="str">
            <v>Estado Analítico del ejercicio del Presupuesto de Egresos Clasificación Administrativa</v>
          </cell>
          <cell r="K455" t="str">
            <v>Concepto 04</v>
          </cell>
          <cell r="L455" t="str">
            <v>Saldo</v>
          </cell>
          <cell r="U455">
            <v>0</v>
          </cell>
          <cell r="X455">
            <v>0</v>
          </cell>
        </row>
        <row r="456">
          <cell r="A456" t="str">
            <v>D14-R012</v>
          </cell>
          <cell r="B456">
            <v>2019</v>
          </cell>
          <cell r="C456" t="str">
            <v>190101</v>
          </cell>
          <cell r="D456" t="str">
            <v>R012</v>
          </cell>
          <cell r="E456" t="str">
            <v>D14</v>
          </cell>
          <cell r="F456" t="str">
            <v>Estado Analítico del ejercicio del Presupuesto de Egresos Clasificación Administrativa</v>
          </cell>
          <cell r="K456" t="str">
            <v>Concepto 05</v>
          </cell>
          <cell r="L456" t="str">
            <v>Saldo</v>
          </cell>
          <cell r="U456">
            <v>0</v>
          </cell>
          <cell r="X456">
            <v>0</v>
          </cell>
        </row>
        <row r="457">
          <cell r="A457" t="str">
            <v>D14-R013</v>
          </cell>
          <cell r="B457">
            <v>2019</v>
          </cell>
          <cell r="C457" t="str">
            <v>190101</v>
          </cell>
          <cell r="D457" t="str">
            <v>R013</v>
          </cell>
          <cell r="E457" t="str">
            <v>D14</v>
          </cell>
          <cell r="F457" t="str">
            <v>Estado Analítico del ejercicio del Presupuesto de Egresos Clasificación Administrativa</v>
          </cell>
          <cell r="K457" t="str">
            <v>Dependencia o Unidad Administrativa 3</v>
          </cell>
          <cell r="L457" t="str">
            <v>Subtotal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A458" t="str">
            <v>D14-R014</v>
          </cell>
          <cell r="B458">
            <v>2019</v>
          </cell>
          <cell r="C458" t="str">
            <v>190101</v>
          </cell>
          <cell r="D458" t="str">
            <v>R014</v>
          </cell>
          <cell r="E458" t="str">
            <v>D14</v>
          </cell>
          <cell r="F458" t="str">
            <v>Estado Analítico del ejercicio del Presupuesto de Egresos Clasificación Administrativa</v>
          </cell>
          <cell r="K458" t="str">
            <v>Concepto 01</v>
          </cell>
          <cell r="L458" t="str">
            <v>Saldo</v>
          </cell>
          <cell r="U458">
            <v>0</v>
          </cell>
          <cell r="X458">
            <v>0</v>
          </cell>
        </row>
        <row r="459">
          <cell r="A459" t="str">
            <v>D14-R015</v>
          </cell>
          <cell r="B459">
            <v>2019</v>
          </cell>
          <cell r="C459" t="str">
            <v>190101</v>
          </cell>
          <cell r="D459" t="str">
            <v>R015</v>
          </cell>
          <cell r="E459" t="str">
            <v>D14</v>
          </cell>
          <cell r="F459" t="str">
            <v>Estado Analítico del ejercicio del Presupuesto de Egresos Clasificación Administrativa</v>
          </cell>
          <cell r="K459" t="str">
            <v>Concepto 02</v>
          </cell>
          <cell r="L459" t="str">
            <v>Saldo</v>
          </cell>
          <cell r="U459">
            <v>0</v>
          </cell>
          <cell r="X459">
            <v>0</v>
          </cell>
        </row>
        <row r="460">
          <cell r="A460" t="str">
            <v>D14-R016</v>
          </cell>
          <cell r="B460">
            <v>2019</v>
          </cell>
          <cell r="C460" t="str">
            <v>190101</v>
          </cell>
          <cell r="D460" t="str">
            <v>R016</v>
          </cell>
          <cell r="E460" t="str">
            <v>D14</v>
          </cell>
          <cell r="F460" t="str">
            <v>Estado Analítico del ejercicio del Presupuesto de Egresos Clasificación Administrativa</v>
          </cell>
          <cell r="K460" t="str">
            <v>Concepto 03</v>
          </cell>
          <cell r="L460" t="str">
            <v>Saldo</v>
          </cell>
          <cell r="U460">
            <v>0</v>
          </cell>
          <cell r="X460">
            <v>0</v>
          </cell>
        </row>
        <row r="461">
          <cell r="A461" t="str">
            <v>D14-R017</v>
          </cell>
          <cell r="B461">
            <v>2019</v>
          </cell>
          <cell r="C461" t="str">
            <v>190101</v>
          </cell>
          <cell r="D461" t="str">
            <v>R017</v>
          </cell>
          <cell r="E461" t="str">
            <v>D14</v>
          </cell>
          <cell r="F461" t="str">
            <v>Estado Analítico del ejercicio del Presupuesto de Egresos Clasificación Administrativa</v>
          </cell>
          <cell r="K461" t="str">
            <v>Concepto 04</v>
          </cell>
          <cell r="L461" t="str">
            <v>Saldo</v>
          </cell>
          <cell r="U461">
            <v>0</v>
          </cell>
          <cell r="X461">
            <v>0</v>
          </cell>
        </row>
        <row r="462">
          <cell r="A462" t="str">
            <v>D14-R018</v>
          </cell>
          <cell r="B462">
            <v>2019</v>
          </cell>
          <cell r="C462" t="str">
            <v>190101</v>
          </cell>
          <cell r="D462" t="str">
            <v>R018</v>
          </cell>
          <cell r="E462" t="str">
            <v>D14</v>
          </cell>
          <cell r="F462" t="str">
            <v>Estado Analítico del ejercicio del Presupuesto de Egresos Clasificación Administrativa</v>
          </cell>
          <cell r="K462" t="str">
            <v>Concepto 05</v>
          </cell>
          <cell r="L462" t="str">
            <v>Saldo</v>
          </cell>
          <cell r="U462">
            <v>0</v>
          </cell>
          <cell r="X462">
            <v>0</v>
          </cell>
        </row>
        <row r="463">
          <cell r="A463" t="str">
            <v>D14-R019</v>
          </cell>
          <cell r="B463">
            <v>2019</v>
          </cell>
          <cell r="C463" t="str">
            <v>190101</v>
          </cell>
          <cell r="D463" t="str">
            <v>R019</v>
          </cell>
          <cell r="E463" t="str">
            <v>D14</v>
          </cell>
          <cell r="F463" t="str">
            <v>Estado Analítico del ejercicio del Presupuesto de Egresos Clasificación Administrativa</v>
          </cell>
          <cell r="K463" t="str">
            <v>Dependencia o Unidad Administrativa 4</v>
          </cell>
          <cell r="L463" t="str">
            <v>Subtotal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</row>
        <row r="464">
          <cell r="A464" t="str">
            <v>D14-R020</v>
          </cell>
          <cell r="B464">
            <v>2019</v>
          </cell>
          <cell r="C464" t="str">
            <v>190101</v>
          </cell>
          <cell r="D464" t="str">
            <v>R020</v>
          </cell>
          <cell r="E464" t="str">
            <v>D14</v>
          </cell>
          <cell r="F464" t="str">
            <v>Estado Analítico del ejercicio del Presupuesto de Egresos Clasificación Administrativa</v>
          </cell>
          <cell r="K464" t="str">
            <v>Concepto 01</v>
          </cell>
          <cell r="L464" t="str">
            <v>Saldo</v>
          </cell>
          <cell r="U464">
            <v>0</v>
          </cell>
          <cell r="X464">
            <v>0</v>
          </cell>
        </row>
        <row r="465">
          <cell r="A465" t="str">
            <v>D14-R021</v>
          </cell>
          <cell r="B465">
            <v>2019</v>
          </cell>
          <cell r="C465" t="str">
            <v>190101</v>
          </cell>
          <cell r="D465" t="str">
            <v>R021</v>
          </cell>
          <cell r="E465" t="str">
            <v>D14</v>
          </cell>
          <cell r="F465" t="str">
            <v>Estado Analítico del ejercicio del Presupuesto de Egresos Clasificación Administrativa</v>
          </cell>
          <cell r="K465" t="str">
            <v>Concepto 02</v>
          </cell>
          <cell r="L465" t="str">
            <v>Saldo</v>
          </cell>
          <cell r="U465">
            <v>0</v>
          </cell>
          <cell r="X465">
            <v>0</v>
          </cell>
        </row>
        <row r="466">
          <cell r="A466" t="str">
            <v>D14-R022</v>
          </cell>
          <cell r="B466">
            <v>2019</v>
          </cell>
          <cell r="C466" t="str">
            <v>190101</v>
          </cell>
          <cell r="D466" t="str">
            <v>R022</v>
          </cell>
          <cell r="E466" t="str">
            <v>D14</v>
          </cell>
          <cell r="F466" t="str">
            <v>Estado Analítico del ejercicio del Presupuesto de Egresos Clasificación Administrativa</v>
          </cell>
          <cell r="K466" t="str">
            <v>Concepto 03</v>
          </cell>
          <cell r="L466" t="str">
            <v>Saldo</v>
          </cell>
          <cell r="U466">
            <v>0</v>
          </cell>
          <cell r="X466">
            <v>0</v>
          </cell>
        </row>
        <row r="467">
          <cell r="A467" t="str">
            <v>D14-R023</v>
          </cell>
          <cell r="B467">
            <v>2019</v>
          </cell>
          <cell r="C467" t="str">
            <v>190101</v>
          </cell>
          <cell r="D467" t="str">
            <v>R023</v>
          </cell>
          <cell r="E467" t="str">
            <v>D14</v>
          </cell>
          <cell r="F467" t="str">
            <v>Estado Analítico del ejercicio del Presupuesto de Egresos Clasificación Administrativa</v>
          </cell>
          <cell r="K467" t="str">
            <v>Concepto 04</v>
          </cell>
          <cell r="L467" t="str">
            <v>Saldo</v>
          </cell>
          <cell r="U467">
            <v>0</v>
          </cell>
          <cell r="X467">
            <v>0</v>
          </cell>
        </row>
        <row r="468">
          <cell r="A468" t="str">
            <v>D14-R024</v>
          </cell>
          <cell r="B468">
            <v>2019</v>
          </cell>
          <cell r="C468" t="str">
            <v>190101</v>
          </cell>
          <cell r="D468" t="str">
            <v>R024</v>
          </cell>
          <cell r="E468" t="str">
            <v>D14</v>
          </cell>
          <cell r="F468" t="str">
            <v>Estado Analítico del ejercicio del Presupuesto de Egresos Clasificación Administrativa</v>
          </cell>
          <cell r="K468" t="str">
            <v>Concepto 05</v>
          </cell>
          <cell r="L468" t="str">
            <v>Saldo</v>
          </cell>
          <cell r="U468">
            <v>0</v>
          </cell>
          <cell r="X468">
            <v>0</v>
          </cell>
        </row>
        <row r="469">
          <cell r="A469" t="str">
            <v>D14-R025</v>
          </cell>
          <cell r="B469">
            <v>2019</v>
          </cell>
          <cell r="C469" t="str">
            <v>190101</v>
          </cell>
          <cell r="D469" t="str">
            <v>R025</v>
          </cell>
          <cell r="E469" t="str">
            <v>D14</v>
          </cell>
          <cell r="F469" t="str">
            <v>Estado Analítico del ejercicio del Presupuesto de Egresos Clasificación Administrativa</v>
          </cell>
          <cell r="K469" t="str">
            <v>Dependencia o Unidad Administrativa 5</v>
          </cell>
          <cell r="L469" t="str">
            <v>Subtotal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</row>
        <row r="470">
          <cell r="A470" t="str">
            <v>D14-R026</v>
          </cell>
          <cell r="B470">
            <v>2019</v>
          </cell>
          <cell r="C470" t="str">
            <v>190101</v>
          </cell>
          <cell r="D470" t="str">
            <v>R026</v>
          </cell>
          <cell r="E470" t="str">
            <v>D14</v>
          </cell>
          <cell r="F470" t="str">
            <v>Estado Analítico del ejercicio del Presupuesto de Egresos Clasificación Administrativa</v>
          </cell>
          <cell r="K470" t="str">
            <v>Concepto 01</v>
          </cell>
          <cell r="L470" t="str">
            <v>Saldo</v>
          </cell>
          <cell r="U470">
            <v>0</v>
          </cell>
          <cell r="X470">
            <v>0</v>
          </cell>
        </row>
        <row r="471">
          <cell r="A471" t="str">
            <v>D14-R027</v>
          </cell>
          <cell r="B471">
            <v>2019</v>
          </cell>
          <cell r="C471" t="str">
            <v>190101</v>
          </cell>
          <cell r="D471" t="str">
            <v>R027</v>
          </cell>
          <cell r="E471" t="str">
            <v>D14</v>
          </cell>
          <cell r="F471" t="str">
            <v>Estado Analítico del ejercicio del Presupuesto de Egresos Clasificación Administrativa</v>
          </cell>
          <cell r="K471" t="str">
            <v>Concepto 02</v>
          </cell>
          <cell r="L471" t="str">
            <v>Saldo</v>
          </cell>
          <cell r="U471">
            <v>0</v>
          </cell>
          <cell r="X471">
            <v>0</v>
          </cell>
        </row>
        <row r="472">
          <cell r="A472" t="str">
            <v>D14-R028</v>
          </cell>
          <cell r="B472">
            <v>2019</v>
          </cell>
          <cell r="C472" t="str">
            <v>190101</v>
          </cell>
          <cell r="D472" t="str">
            <v>R028</v>
          </cell>
          <cell r="E472" t="str">
            <v>D14</v>
          </cell>
          <cell r="F472" t="str">
            <v>Estado Analítico del ejercicio del Presupuesto de Egresos Clasificación Administrativa</v>
          </cell>
          <cell r="K472" t="str">
            <v>Concepto 03</v>
          </cell>
          <cell r="L472" t="str">
            <v>Saldo</v>
          </cell>
          <cell r="U472">
            <v>0</v>
          </cell>
          <cell r="X472">
            <v>0</v>
          </cell>
        </row>
        <row r="473">
          <cell r="A473" t="str">
            <v>D14-R029</v>
          </cell>
          <cell r="B473">
            <v>2019</v>
          </cell>
          <cell r="C473" t="str">
            <v>190101</v>
          </cell>
          <cell r="D473" t="str">
            <v>R029</v>
          </cell>
          <cell r="E473" t="str">
            <v>D14</v>
          </cell>
          <cell r="F473" t="str">
            <v>Estado Analítico del ejercicio del Presupuesto de Egresos Clasificación Administrativa</v>
          </cell>
          <cell r="K473" t="str">
            <v>Concepto 04</v>
          </cell>
          <cell r="L473" t="str">
            <v>Saldo</v>
          </cell>
          <cell r="U473">
            <v>0</v>
          </cell>
          <cell r="X473">
            <v>0</v>
          </cell>
        </row>
        <row r="474">
          <cell r="A474" t="str">
            <v>D14-R030</v>
          </cell>
          <cell r="B474">
            <v>2019</v>
          </cell>
          <cell r="C474" t="str">
            <v>190101</v>
          </cell>
          <cell r="D474" t="str">
            <v>R030</v>
          </cell>
          <cell r="E474" t="str">
            <v>D14</v>
          </cell>
          <cell r="F474" t="str">
            <v>Estado Analítico del ejercicio del Presupuesto de Egresos Clasificación Administrativa</v>
          </cell>
          <cell r="K474" t="str">
            <v>Concepto 05</v>
          </cell>
          <cell r="L474" t="str">
            <v>Saldo</v>
          </cell>
          <cell r="U474">
            <v>0</v>
          </cell>
          <cell r="X474">
            <v>0</v>
          </cell>
        </row>
        <row r="475">
          <cell r="A475" t="str">
            <v>D14-R031</v>
          </cell>
          <cell r="B475">
            <v>2019</v>
          </cell>
          <cell r="C475" t="str">
            <v>190101</v>
          </cell>
          <cell r="D475" t="str">
            <v>R031</v>
          </cell>
          <cell r="E475" t="str">
            <v>D14</v>
          </cell>
          <cell r="F475" t="str">
            <v>Estado Analítico del ejercicio del Presupuesto de Egresos Clasificación Administrativa</v>
          </cell>
          <cell r="K475" t="str">
            <v>Total del Gasto</v>
          </cell>
          <cell r="L475" t="str">
            <v>Total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</row>
        <row r="476">
          <cell r="A476" t="str">
            <v>D15-R000</v>
          </cell>
          <cell r="B476">
            <v>2019</v>
          </cell>
          <cell r="C476" t="str">
            <v>190101</v>
          </cell>
          <cell r="D476" t="str">
            <v>R000</v>
          </cell>
          <cell r="E476" t="str">
            <v>D15</v>
          </cell>
          <cell r="F476" t="str">
            <v>Estado Analítico del ejercicio del Presupuesto de Egresos Clasificación Funcional (Finalidad y Función)</v>
          </cell>
          <cell r="K476" t="str">
            <v>Rubro de Ingresos</v>
          </cell>
          <cell r="L476" t="str">
            <v>Referencia</v>
          </cell>
          <cell r="S476" t="str">
            <v>Aprobado
(1)</v>
          </cell>
          <cell r="T476" t="str">
            <v>Ampliaciones y Reducciones
(2)</v>
          </cell>
          <cell r="U476" t="str">
            <v>Modificado
(3=1+2)</v>
          </cell>
          <cell r="V476" t="str">
            <v>Devengado
(4)</v>
          </cell>
          <cell r="W476" t="str">
            <v>Pagado
(5)</v>
          </cell>
          <cell r="X476" t="str">
            <v>Subejercicio
(6=3-4)</v>
          </cell>
        </row>
        <row r="477">
          <cell r="A477" t="str">
            <v>D15-R001</v>
          </cell>
          <cell r="B477">
            <v>2019</v>
          </cell>
          <cell r="C477" t="str">
            <v>190101</v>
          </cell>
          <cell r="D477" t="str">
            <v>R001</v>
          </cell>
          <cell r="E477" t="str">
            <v>D15</v>
          </cell>
          <cell r="F477" t="str">
            <v>Estado Analítico del ejercicio del Presupuesto de Egresos Clasificación Funcional (Finalidad y Función)</v>
          </cell>
          <cell r="K477" t="str">
            <v>Gobierno</v>
          </cell>
          <cell r="L477" t="str">
            <v>Subtotal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A478" t="str">
            <v>D15-R002</v>
          </cell>
          <cell r="B478">
            <v>2019</v>
          </cell>
          <cell r="C478" t="str">
            <v>190101</v>
          </cell>
          <cell r="D478" t="str">
            <v>R002</v>
          </cell>
          <cell r="E478" t="str">
            <v>D15</v>
          </cell>
          <cell r="F478" t="str">
            <v>Estado Analítico del ejercicio del Presupuesto de Egresos Clasificación Funcional (Finalidad y Función)</v>
          </cell>
          <cell r="K478" t="str">
            <v>Legislación</v>
          </cell>
          <cell r="L478" t="str">
            <v>Saldo</v>
          </cell>
          <cell r="U478">
            <v>0</v>
          </cell>
          <cell r="X478">
            <v>0</v>
          </cell>
        </row>
        <row r="479">
          <cell r="A479" t="str">
            <v>D15-R003</v>
          </cell>
          <cell r="B479">
            <v>2019</v>
          </cell>
          <cell r="C479" t="str">
            <v>190101</v>
          </cell>
          <cell r="D479" t="str">
            <v>R003</v>
          </cell>
          <cell r="E479" t="str">
            <v>D15</v>
          </cell>
          <cell r="F479" t="str">
            <v>Estado Analítico del ejercicio del Presupuesto de Egresos Clasificación Funcional (Finalidad y Función)</v>
          </cell>
          <cell r="K479" t="str">
            <v>Justicia</v>
          </cell>
          <cell r="L479" t="str">
            <v>Saldo</v>
          </cell>
          <cell r="U479">
            <v>0</v>
          </cell>
          <cell r="X479">
            <v>0</v>
          </cell>
        </row>
        <row r="480">
          <cell r="A480" t="str">
            <v>D15-R004</v>
          </cell>
          <cell r="B480">
            <v>2019</v>
          </cell>
          <cell r="C480" t="str">
            <v>190101</v>
          </cell>
          <cell r="D480" t="str">
            <v>R004</v>
          </cell>
          <cell r="E480" t="str">
            <v>D15</v>
          </cell>
          <cell r="F480" t="str">
            <v>Estado Analítico del ejercicio del Presupuesto de Egresos Clasificación Funcional (Finalidad y Función)</v>
          </cell>
          <cell r="K480" t="str">
            <v>Coordinador de la Politica de Gobierno</v>
          </cell>
          <cell r="L480" t="str">
            <v>Saldo</v>
          </cell>
          <cell r="U480">
            <v>0</v>
          </cell>
          <cell r="X480">
            <v>0</v>
          </cell>
        </row>
        <row r="481">
          <cell r="A481" t="str">
            <v>D15-R005</v>
          </cell>
          <cell r="B481">
            <v>2019</v>
          </cell>
          <cell r="C481" t="str">
            <v>190101</v>
          </cell>
          <cell r="D481" t="str">
            <v>R005</v>
          </cell>
          <cell r="E481" t="str">
            <v>D15</v>
          </cell>
          <cell r="F481" t="str">
            <v>Estado Analítico del ejercicio del Presupuesto de Egresos Clasificación Funcional (Finalidad y Función)</v>
          </cell>
          <cell r="K481" t="str">
            <v>Asuntos Financieros y Hacendarios</v>
          </cell>
          <cell r="L481" t="str">
            <v>Saldo</v>
          </cell>
          <cell r="U481">
            <v>0</v>
          </cell>
          <cell r="X481">
            <v>0</v>
          </cell>
        </row>
        <row r="482">
          <cell r="A482" t="str">
            <v>D15-R006</v>
          </cell>
          <cell r="B482">
            <v>2019</v>
          </cell>
          <cell r="C482" t="str">
            <v>190101</v>
          </cell>
          <cell r="D482" t="str">
            <v>R006</v>
          </cell>
          <cell r="E482" t="str">
            <v>D15</v>
          </cell>
          <cell r="F482" t="str">
            <v>Estado Analítico del ejercicio del Presupuesto de Egresos Clasificación Funcional (Finalidad y Función)</v>
          </cell>
          <cell r="K482" t="str">
            <v>Seguridad Nacional</v>
          </cell>
          <cell r="L482" t="str">
            <v>Saldo</v>
          </cell>
          <cell r="U482">
            <v>0</v>
          </cell>
          <cell r="X482">
            <v>0</v>
          </cell>
        </row>
        <row r="483">
          <cell r="A483" t="str">
            <v>D15-R007</v>
          </cell>
          <cell r="B483">
            <v>2019</v>
          </cell>
          <cell r="C483" t="str">
            <v>190101</v>
          </cell>
          <cell r="D483" t="str">
            <v>R007</v>
          </cell>
          <cell r="E483" t="str">
            <v>D15</v>
          </cell>
          <cell r="F483" t="str">
            <v>Estado Analítico del ejercicio del Presupuesto de Egresos Clasificación Funcional (Finalidad y Función)</v>
          </cell>
          <cell r="K483" t="str">
            <v>Asuntos de Orden Público y de Seguridad Interior</v>
          </cell>
          <cell r="L483" t="str">
            <v>Saldo</v>
          </cell>
          <cell r="U483">
            <v>0</v>
          </cell>
          <cell r="X483">
            <v>0</v>
          </cell>
        </row>
        <row r="484">
          <cell r="A484" t="str">
            <v>D15-R008</v>
          </cell>
          <cell r="B484">
            <v>2019</v>
          </cell>
          <cell r="C484" t="str">
            <v>190101</v>
          </cell>
          <cell r="D484" t="str">
            <v>R008</v>
          </cell>
          <cell r="E484" t="str">
            <v>D15</v>
          </cell>
          <cell r="F484" t="str">
            <v>Estado Analítico del ejercicio del Presupuesto de Egresos Clasificación Funcional (Finalidad y Función)</v>
          </cell>
          <cell r="K484" t="str">
            <v>Otros Servicios Generales</v>
          </cell>
          <cell r="L484" t="str">
            <v>Saldo</v>
          </cell>
          <cell r="U484">
            <v>0</v>
          </cell>
          <cell r="X484">
            <v>0</v>
          </cell>
        </row>
        <row r="485">
          <cell r="A485" t="str">
            <v>D15-R009</v>
          </cell>
          <cell r="B485">
            <v>2019</v>
          </cell>
          <cell r="C485" t="str">
            <v>190101</v>
          </cell>
          <cell r="D485" t="str">
            <v>R009</v>
          </cell>
          <cell r="E485" t="str">
            <v>D15</v>
          </cell>
          <cell r="F485" t="str">
            <v>Estado Analítico del ejercicio del Presupuesto de Egresos Clasificación Funcional (Finalidad y Función)</v>
          </cell>
          <cell r="K485" t="str">
            <v>Desarrollo Social</v>
          </cell>
          <cell r="L485" t="str">
            <v>Subtotal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</row>
        <row r="486">
          <cell r="A486" t="str">
            <v>D15-R010</v>
          </cell>
          <cell r="B486">
            <v>2019</v>
          </cell>
          <cell r="C486" t="str">
            <v>190101</v>
          </cell>
          <cell r="D486" t="str">
            <v>R010</v>
          </cell>
          <cell r="E486" t="str">
            <v>D15</v>
          </cell>
          <cell r="F486" t="str">
            <v>Estado Analítico del ejercicio del Presupuesto de Egresos Clasificación Funcional (Finalidad y Función)</v>
          </cell>
          <cell r="K486" t="str">
            <v>Protección ambiental</v>
          </cell>
          <cell r="L486" t="str">
            <v>Saldo</v>
          </cell>
          <cell r="U486">
            <v>0</v>
          </cell>
          <cell r="X486">
            <v>0</v>
          </cell>
        </row>
        <row r="487">
          <cell r="A487" t="str">
            <v>D15-R011</v>
          </cell>
          <cell r="B487">
            <v>2019</v>
          </cell>
          <cell r="C487" t="str">
            <v>190101</v>
          </cell>
          <cell r="D487" t="str">
            <v>R011</v>
          </cell>
          <cell r="E487" t="str">
            <v>D15</v>
          </cell>
          <cell r="F487" t="str">
            <v>Estado Analítico del ejercicio del Presupuesto de Egresos Clasificación Funcional (Finalidad y Función)</v>
          </cell>
          <cell r="K487" t="str">
            <v>Vivienda y Servicios a la Comunidad</v>
          </cell>
          <cell r="L487" t="str">
            <v>Saldo</v>
          </cell>
          <cell r="U487">
            <v>0</v>
          </cell>
          <cell r="X487">
            <v>0</v>
          </cell>
        </row>
        <row r="488">
          <cell r="A488" t="str">
            <v>D15-R012</v>
          </cell>
          <cell r="B488">
            <v>2019</v>
          </cell>
          <cell r="C488" t="str">
            <v>190101</v>
          </cell>
          <cell r="D488" t="str">
            <v>R012</v>
          </cell>
          <cell r="E488" t="str">
            <v>D15</v>
          </cell>
          <cell r="F488" t="str">
            <v>Estado Analítico del ejercicio del Presupuesto de Egresos Clasificación Funcional (Finalidad y Función)</v>
          </cell>
          <cell r="K488" t="str">
            <v>Salud</v>
          </cell>
          <cell r="L488" t="str">
            <v>Saldo</v>
          </cell>
          <cell r="U488">
            <v>0</v>
          </cell>
          <cell r="X488">
            <v>0</v>
          </cell>
        </row>
        <row r="489">
          <cell r="A489" t="str">
            <v>D15-R013</v>
          </cell>
          <cell r="B489">
            <v>2019</v>
          </cell>
          <cell r="C489" t="str">
            <v>190101</v>
          </cell>
          <cell r="D489" t="str">
            <v>R013</v>
          </cell>
          <cell r="E489" t="str">
            <v>D15</v>
          </cell>
          <cell r="F489" t="str">
            <v>Estado Analítico del ejercicio del Presupuesto de Egresos Clasificación Funcional (Finalidad y Función)</v>
          </cell>
          <cell r="K489" t="str">
            <v>Recreación, Cultura y Otras Manifestaciones Sociales</v>
          </cell>
          <cell r="L489" t="str">
            <v>Saldo</v>
          </cell>
          <cell r="U489">
            <v>0</v>
          </cell>
          <cell r="X489">
            <v>0</v>
          </cell>
        </row>
        <row r="490">
          <cell r="A490" t="str">
            <v>D15-R014</v>
          </cell>
          <cell r="B490">
            <v>2019</v>
          </cell>
          <cell r="C490" t="str">
            <v>190101</v>
          </cell>
          <cell r="D490" t="str">
            <v>R014</v>
          </cell>
          <cell r="E490" t="str">
            <v>D15</v>
          </cell>
          <cell r="F490" t="str">
            <v>Estado Analítico del ejercicio del Presupuesto de Egresos Clasificación Funcional (Finalidad y Función)</v>
          </cell>
          <cell r="K490" t="str">
            <v>Educación</v>
          </cell>
          <cell r="L490" t="str">
            <v>Saldo</v>
          </cell>
          <cell r="U490">
            <v>0</v>
          </cell>
          <cell r="X490">
            <v>0</v>
          </cell>
        </row>
        <row r="491">
          <cell r="A491" t="str">
            <v>D15-R015</v>
          </cell>
          <cell r="B491">
            <v>2019</v>
          </cell>
          <cell r="C491" t="str">
            <v>190101</v>
          </cell>
          <cell r="D491" t="str">
            <v>R015</v>
          </cell>
          <cell r="E491" t="str">
            <v>D15</v>
          </cell>
          <cell r="F491" t="str">
            <v>Estado Analítico del ejercicio del Presupuesto de Egresos Clasificación Funcional (Finalidad y Función)</v>
          </cell>
          <cell r="K491" t="str">
            <v>Protección Social</v>
          </cell>
          <cell r="L491" t="str">
            <v>Saldo</v>
          </cell>
          <cell r="U491">
            <v>0</v>
          </cell>
          <cell r="X491">
            <v>0</v>
          </cell>
        </row>
        <row r="492">
          <cell r="A492" t="str">
            <v>D15-R016</v>
          </cell>
          <cell r="B492">
            <v>2019</v>
          </cell>
          <cell r="C492" t="str">
            <v>190101</v>
          </cell>
          <cell r="D492" t="str">
            <v>R016</v>
          </cell>
          <cell r="E492" t="str">
            <v>D15</v>
          </cell>
          <cell r="F492" t="str">
            <v>Estado Analítico del ejercicio del Presupuesto de Egresos Clasificación Funcional (Finalidad y Función)</v>
          </cell>
          <cell r="K492" t="str">
            <v>Otros Asuntos Sociales</v>
          </cell>
          <cell r="L492" t="str">
            <v>Saldo</v>
          </cell>
          <cell r="U492">
            <v>0</v>
          </cell>
          <cell r="X492">
            <v>0</v>
          </cell>
        </row>
        <row r="493">
          <cell r="A493" t="str">
            <v>D15-R017</v>
          </cell>
          <cell r="B493">
            <v>2019</v>
          </cell>
          <cell r="C493" t="str">
            <v>190101</v>
          </cell>
          <cell r="D493" t="str">
            <v>R017</v>
          </cell>
          <cell r="E493" t="str">
            <v>D15</v>
          </cell>
          <cell r="F493" t="str">
            <v>Estado Analítico del ejercicio del Presupuesto de Egresos Clasificación Funcional (Finalidad y Función)</v>
          </cell>
          <cell r="K493" t="str">
            <v>Desarrollo Económico</v>
          </cell>
          <cell r="L493" t="str">
            <v>Subtotal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</row>
        <row r="494">
          <cell r="A494" t="str">
            <v>D15-R018</v>
          </cell>
          <cell r="B494">
            <v>2019</v>
          </cell>
          <cell r="C494" t="str">
            <v>190101</v>
          </cell>
          <cell r="D494" t="str">
            <v>R018</v>
          </cell>
          <cell r="E494" t="str">
            <v>D15</v>
          </cell>
          <cell r="F494" t="str">
            <v>Estado Analítico del ejercicio del Presupuesto de Egresos Clasificación Funcional (Finalidad y Función)</v>
          </cell>
          <cell r="K494" t="str">
            <v>Asuntos Económicos, Comerciales y Laborales en General</v>
          </cell>
          <cell r="L494" t="str">
            <v>Saldo</v>
          </cell>
          <cell r="U494">
            <v>0</v>
          </cell>
          <cell r="X494">
            <v>0</v>
          </cell>
        </row>
        <row r="495">
          <cell r="A495" t="str">
            <v>D15-R019</v>
          </cell>
          <cell r="B495">
            <v>2019</v>
          </cell>
          <cell r="C495" t="str">
            <v>190101</v>
          </cell>
          <cell r="D495" t="str">
            <v>R019</v>
          </cell>
          <cell r="E495" t="str">
            <v>D15</v>
          </cell>
          <cell r="F495" t="str">
            <v>Estado Analítico del ejercicio del Presupuesto de Egresos Clasificación Funcional (Finalidad y Función)</v>
          </cell>
          <cell r="K495" t="str">
            <v>Agropecuaria, Silvicultura, Pesca y Caza</v>
          </cell>
          <cell r="L495" t="str">
            <v>Saldo</v>
          </cell>
          <cell r="U495">
            <v>0</v>
          </cell>
          <cell r="X495">
            <v>0</v>
          </cell>
        </row>
        <row r="496">
          <cell r="A496" t="str">
            <v>D15-R020</v>
          </cell>
          <cell r="B496">
            <v>2019</v>
          </cell>
          <cell r="C496" t="str">
            <v>190101</v>
          </cell>
          <cell r="D496" t="str">
            <v>R020</v>
          </cell>
          <cell r="E496" t="str">
            <v>D15</v>
          </cell>
          <cell r="F496" t="str">
            <v>Estado Analítico del ejercicio del Presupuesto de Egresos Clasificación Funcional (Finalidad y Función)</v>
          </cell>
          <cell r="K496" t="str">
            <v>Combustibles y Energía</v>
          </cell>
          <cell r="L496" t="str">
            <v>Saldo</v>
          </cell>
          <cell r="U496">
            <v>0</v>
          </cell>
          <cell r="X496">
            <v>0</v>
          </cell>
        </row>
        <row r="497">
          <cell r="A497" t="str">
            <v>D15-R021</v>
          </cell>
          <cell r="B497">
            <v>2019</v>
          </cell>
          <cell r="C497" t="str">
            <v>190101</v>
          </cell>
          <cell r="D497" t="str">
            <v>R021</v>
          </cell>
          <cell r="E497" t="str">
            <v>D15</v>
          </cell>
          <cell r="F497" t="str">
            <v>Estado Analítico del ejercicio del Presupuesto de Egresos Clasificación Funcional (Finalidad y Función)</v>
          </cell>
          <cell r="K497" t="str">
            <v>Minería, Manufacturas y Contrucción</v>
          </cell>
          <cell r="L497" t="str">
            <v>Saldo</v>
          </cell>
          <cell r="U497">
            <v>0</v>
          </cell>
          <cell r="X497">
            <v>0</v>
          </cell>
        </row>
        <row r="498">
          <cell r="A498" t="str">
            <v>D15-R022</v>
          </cell>
          <cell r="B498">
            <v>2019</v>
          </cell>
          <cell r="C498" t="str">
            <v>190101</v>
          </cell>
          <cell r="D498" t="str">
            <v>R022</v>
          </cell>
          <cell r="E498" t="str">
            <v>D15</v>
          </cell>
          <cell r="F498" t="str">
            <v>Estado Analítico del ejercicio del Presupuesto de Egresos Clasificación Funcional (Finalidad y Función)</v>
          </cell>
          <cell r="K498" t="str">
            <v>Transporte</v>
          </cell>
          <cell r="L498" t="str">
            <v>Saldo</v>
          </cell>
          <cell r="U498">
            <v>0</v>
          </cell>
          <cell r="X498">
            <v>0</v>
          </cell>
        </row>
        <row r="499">
          <cell r="A499" t="str">
            <v>D15-R023</v>
          </cell>
          <cell r="B499">
            <v>2019</v>
          </cell>
          <cell r="C499" t="str">
            <v>190101</v>
          </cell>
          <cell r="D499" t="str">
            <v>R023</v>
          </cell>
          <cell r="E499" t="str">
            <v>D15</v>
          </cell>
          <cell r="F499" t="str">
            <v>Estado Analítico del ejercicio del Presupuesto de Egresos Clasificación Funcional (Finalidad y Función)</v>
          </cell>
          <cell r="K499" t="str">
            <v>Comunicaciones</v>
          </cell>
          <cell r="L499" t="str">
            <v>Saldo</v>
          </cell>
          <cell r="U499">
            <v>0</v>
          </cell>
          <cell r="X499">
            <v>0</v>
          </cell>
        </row>
        <row r="500">
          <cell r="A500" t="str">
            <v>D15-R024</v>
          </cell>
          <cell r="B500">
            <v>2019</v>
          </cell>
          <cell r="C500" t="str">
            <v>190101</v>
          </cell>
          <cell r="D500" t="str">
            <v>R024</v>
          </cell>
          <cell r="E500" t="str">
            <v>D15</v>
          </cell>
          <cell r="F500" t="str">
            <v>Estado Analítico del ejercicio del Presupuesto de Egresos Clasificación Funcional (Finalidad y Función)</v>
          </cell>
          <cell r="K500" t="str">
            <v>Turismo</v>
          </cell>
          <cell r="L500" t="str">
            <v>Saldo</v>
          </cell>
          <cell r="U500">
            <v>0</v>
          </cell>
          <cell r="X500">
            <v>0</v>
          </cell>
        </row>
        <row r="501">
          <cell r="A501" t="str">
            <v>D15-R025</v>
          </cell>
          <cell r="B501">
            <v>2019</v>
          </cell>
          <cell r="C501" t="str">
            <v>190101</v>
          </cell>
          <cell r="D501" t="str">
            <v>R025</v>
          </cell>
          <cell r="E501" t="str">
            <v>D15</v>
          </cell>
          <cell r="F501" t="str">
            <v>Estado Analítico del ejercicio del Presupuesto de Egresos Clasificación Funcional (Finalidad y Función)</v>
          </cell>
          <cell r="K501" t="str">
            <v>Ciencia, Tecnología e Innovación</v>
          </cell>
          <cell r="L501" t="str">
            <v>Saldo</v>
          </cell>
          <cell r="U501">
            <v>0</v>
          </cell>
          <cell r="X501">
            <v>0</v>
          </cell>
        </row>
        <row r="502">
          <cell r="A502" t="str">
            <v>D15-R026</v>
          </cell>
          <cell r="B502">
            <v>2019</v>
          </cell>
          <cell r="C502" t="str">
            <v>190101</v>
          </cell>
          <cell r="D502" t="str">
            <v>R026</v>
          </cell>
          <cell r="E502" t="str">
            <v>D15</v>
          </cell>
          <cell r="F502" t="str">
            <v>Estado Analítico del ejercicio del Presupuesto de Egresos Clasificación Funcional (Finalidad y Función)</v>
          </cell>
          <cell r="K502" t="str">
            <v>Otras Industrias y Otros Asuntos Económicos</v>
          </cell>
          <cell r="L502" t="str">
            <v>Saldo</v>
          </cell>
          <cell r="U502">
            <v>0</v>
          </cell>
          <cell r="X502">
            <v>0</v>
          </cell>
        </row>
        <row r="503">
          <cell r="A503" t="str">
            <v>D15-R027</v>
          </cell>
          <cell r="B503">
            <v>2019</v>
          </cell>
          <cell r="C503" t="str">
            <v>190101</v>
          </cell>
          <cell r="D503" t="str">
            <v>R027</v>
          </cell>
          <cell r="E503" t="str">
            <v>D15</v>
          </cell>
          <cell r="F503" t="str">
            <v>Estado Analítico del ejercicio del Presupuesto de Egresos Clasificación Funcional (Finalidad y Función)</v>
          </cell>
          <cell r="K503" t="str">
            <v>Otras no Clasificadas en Funciones Anteriores</v>
          </cell>
          <cell r="L503" t="str">
            <v>Subtotal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A504" t="str">
            <v>D15-R028</v>
          </cell>
          <cell r="B504">
            <v>2019</v>
          </cell>
          <cell r="C504" t="str">
            <v>190101</v>
          </cell>
          <cell r="D504" t="str">
            <v>R028</v>
          </cell>
          <cell r="E504" t="str">
            <v>D15</v>
          </cell>
          <cell r="F504" t="str">
            <v>Estado Analítico del ejercicio del Presupuesto de Egresos Clasificación Funcional (Finalidad y Función)</v>
          </cell>
          <cell r="K504" t="str">
            <v>Transacciones de la Deuda Pública / Costo Financiero de la Deuda</v>
          </cell>
          <cell r="L504" t="str">
            <v>Saldo</v>
          </cell>
          <cell r="U504">
            <v>0</v>
          </cell>
          <cell r="X504">
            <v>0</v>
          </cell>
        </row>
        <row r="505">
          <cell r="A505" t="str">
            <v>D15-R029</v>
          </cell>
          <cell r="B505">
            <v>2019</v>
          </cell>
          <cell r="C505" t="str">
            <v>190101</v>
          </cell>
          <cell r="D505" t="str">
            <v>R029</v>
          </cell>
          <cell r="E505" t="str">
            <v>D15</v>
          </cell>
          <cell r="F505" t="str">
            <v>Estado Analítico del ejercicio del Presupuesto de Egresos Clasificación Funcional (Finalidad y Función)</v>
          </cell>
          <cell r="K505" t="str">
            <v xml:space="preserve">Transferencias, Participaciones y Aportaciones entre Diferentes Niveles y Ordenes de Gobierno </v>
          </cell>
          <cell r="L505" t="str">
            <v>Saldo</v>
          </cell>
          <cell r="U505">
            <v>0</v>
          </cell>
          <cell r="X505">
            <v>0</v>
          </cell>
        </row>
        <row r="506">
          <cell r="A506" t="str">
            <v>D15-R030</v>
          </cell>
          <cell r="B506">
            <v>2019</v>
          </cell>
          <cell r="C506" t="str">
            <v>190101</v>
          </cell>
          <cell r="D506" t="str">
            <v>R030</v>
          </cell>
          <cell r="E506" t="str">
            <v>D15</v>
          </cell>
          <cell r="F506" t="str">
            <v>Estado Analítico del ejercicio del Presupuesto de Egresos Clasificación Funcional (Finalidad y Función)</v>
          </cell>
          <cell r="K506" t="str">
            <v>Saneamiento del Sistema Financiero</v>
          </cell>
          <cell r="L506" t="str">
            <v>Saldo</v>
          </cell>
          <cell r="U506">
            <v>0</v>
          </cell>
          <cell r="X506">
            <v>0</v>
          </cell>
        </row>
        <row r="507">
          <cell r="A507" t="str">
            <v>D15-R031</v>
          </cell>
          <cell r="B507">
            <v>2019</v>
          </cell>
          <cell r="C507" t="str">
            <v>190101</v>
          </cell>
          <cell r="D507" t="str">
            <v>R031</v>
          </cell>
          <cell r="E507" t="str">
            <v>D15</v>
          </cell>
          <cell r="F507" t="str">
            <v>Estado Analítico del ejercicio del Presupuesto de Egresos Clasificación Funcional (Finalidad y Función)</v>
          </cell>
          <cell r="K507" t="str">
            <v>Adeudos de Ejercicios Fiscales Anteriores</v>
          </cell>
          <cell r="L507" t="str">
            <v>Saldo</v>
          </cell>
          <cell r="U507">
            <v>0</v>
          </cell>
          <cell r="X507">
            <v>0</v>
          </cell>
        </row>
        <row r="508">
          <cell r="A508" t="str">
            <v>D15-R032</v>
          </cell>
          <cell r="B508">
            <v>2019</v>
          </cell>
          <cell r="C508" t="str">
            <v>190101</v>
          </cell>
          <cell r="D508" t="str">
            <v>R032</v>
          </cell>
          <cell r="E508" t="str">
            <v>D15</v>
          </cell>
          <cell r="F508" t="str">
            <v>Estado Analítico del ejercicio del Presupuesto de Egresos Clasificación Funcional (Finalidad y Función)</v>
          </cell>
          <cell r="K508" t="str">
            <v>Total del Gasto</v>
          </cell>
          <cell r="L508" t="str">
            <v>Total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</row>
        <row r="509">
          <cell r="A509" t="str">
            <v>D16-R000</v>
          </cell>
          <cell r="B509">
            <v>2019</v>
          </cell>
          <cell r="C509" t="str">
            <v>190101</v>
          </cell>
          <cell r="D509" t="str">
            <v>R000</v>
          </cell>
          <cell r="E509" t="str">
            <v>D16</v>
          </cell>
          <cell r="F509" t="str">
            <v>Endeudamiento Neto</v>
          </cell>
          <cell r="K509" t="str">
            <v>Identificación de Crédito o Instrumento</v>
          </cell>
          <cell r="L509" t="str">
            <v>Referencia</v>
          </cell>
          <cell r="S509" t="str">
            <v>Contratación / Colocación
A</v>
          </cell>
          <cell r="T509" t="str">
            <v>Amortización
B</v>
          </cell>
          <cell r="U509" t="str">
            <v xml:space="preserve">Endeudamiento Neto
C=A-B
</v>
          </cell>
        </row>
        <row r="510">
          <cell r="A510" t="str">
            <v>D16-R001</v>
          </cell>
          <cell r="B510">
            <v>2019</v>
          </cell>
          <cell r="C510" t="str">
            <v>190101</v>
          </cell>
          <cell r="D510" t="str">
            <v>R001</v>
          </cell>
          <cell r="E510" t="str">
            <v>D16</v>
          </cell>
          <cell r="F510" t="str">
            <v>Endeudamiento Neto</v>
          </cell>
          <cell r="K510" t="str">
            <v>Créditos Bancarios</v>
          </cell>
          <cell r="L510" t="str">
            <v>Subtítulo</v>
          </cell>
        </row>
        <row r="511">
          <cell r="A511" t="str">
            <v>D16-R002</v>
          </cell>
          <cell r="B511">
            <v>2019</v>
          </cell>
          <cell r="C511" t="str">
            <v>190101</v>
          </cell>
          <cell r="D511" t="str">
            <v>R002</v>
          </cell>
          <cell r="E511" t="str">
            <v>D16</v>
          </cell>
          <cell r="F511" t="str">
            <v>Endeudamiento Neto</v>
          </cell>
          <cell r="K511" t="str">
            <v>Concepto 01</v>
          </cell>
          <cell r="L511" t="str">
            <v>Saldo</v>
          </cell>
          <cell r="U511">
            <v>0</v>
          </cell>
        </row>
        <row r="512">
          <cell r="A512" t="str">
            <v>D16-R003</v>
          </cell>
          <cell r="B512">
            <v>2019</v>
          </cell>
          <cell r="C512" t="str">
            <v>190101</v>
          </cell>
          <cell r="D512" t="str">
            <v>R003</v>
          </cell>
          <cell r="E512" t="str">
            <v>D16</v>
          </cell>
          <cell r="F512" t="str">
            <v>Endeudamiento Neto</v>
          </cell>
          <cell r="K512" t="str">
            <v>Concepto 02</v>
          </cell>
          <cell r="L512" t="str">
            <v>Saldo</v>
          </cell>
          <cell r="U512">
            <v>0</v>
          </cell>
        </row>
        <row r="513">
          <cell r="A513" t="str">
            <v>D16-R004</v>
          </cell>
          <cell r="B513">
            <v>2019</v>
          </cell>
          <cell r="C513" t="str">
            <v>190101</v>
          </cell>
          <cell r="D513" t="str">
            <v>R004</v>
          </cell>
          <cell r="E513" t="str">
            <v>D16</v>
          </cell>
          <cell r="F513" t="str">
            <v>Endeudamiento Neto</v>
          </cell>
          <cell r="K513" t="str">
            <v>Concepto 03</v>
          </cell>
          <cell r="L513" t="str">
            <v>Saldo</v>
          </cell>
          <cell r="U513">
            <v>0</v>
          </cell>
        </row>
        <row r="514">
          <cell r="A514" t="str">
            <v>D16-R005</v>
          </cell>
          <cell r="B514">
            <v>2019</v>
          </cell>
          <cell r="C514" t="str">
            <v>190101</v>
          </cell>
          <cell r="D514" t="str">
            <v>R005</v>
          </cell>
          <cell r="E514" t="str">
            <v>D16</v>
          </cell>
          <cell r="F514" t="str">
            <v>Endeudamiento Neto</v>
          </cell>
          <cell r="K514" t="str">
            <v>Concepto 04</v>
          </cell>
          <cell r="L514" t="str">
            <v>Saldo</v>
          </cell>
          <cell r="U514">
            <v>0</v>
          </cell>
        </row>
        <row r="515">
          <cell r="A515" t="str">
            <v>D16-R006</v>
          </cell>
          <cell r="B515">
            <v>2019</v>
          </cell>
          <cell r="C515" t="str">
            <v>190101</v>
          </cell>
          <cell r="D515" t="str">
            <v>R006</v>
          </cell>
          <cell r="E515" t="str">
            <v>D16</v>
          </cell>
          <cell r="F515" t="str">
            <v>Endeudamiento Neto</v>
          </cell>
          <cell r="K515" t="str">
            <v>Concepto 05</v>
          </cell>
          <cell r="L515" t="str">
            <v>Saldo</v>
          </cell>
          <cell r="U515">
            <v>0</v>
          </cell>
        </row>
        <row r="516">
          <cell r="A516" t="str">
            <v>D16-R007</v>
          </cell>
          <cell r="B516">
            <v>2019</v>
          </cell>
          <cell r="C516" t="str">
            <v>190101</v>
          </cell>
          <cell r="D516" t="str">
            <v>R007</v>
          </cell>
          <cell r="E516" t="str">
            <v>D16</v>
          </cell>
          <cell r="F516" t="str">
            <v>Endeudamiento Neto</v>
          </cell>
          <cell r="K516" t="str">
            <v>Concepto 06</v>
          </cell>
          <cell r="L516" t="str">
            <v>Saldo</v>
          </cell>
          <cell r="U516">
            <v>0</v>
          </cell>
        </row>
        <row r="517">
          <cell r="A517" t="str">
            <v>D16-R008</v>
          </cell>
          <cell r="B517">
            <v>2019</v>
          </cell>
          <cell r="C517" t="str">
            <v>190101</v>
          </cell>
          <cell r="D517" t="str">
            <v>R008</v>
          </cell>
          <cell r="E517" t="str">
            <v>D16</v>
          </cell>
          <cell r="F517" t="str">
            <v>Endeudamiento Neto</v>
          </cell>
          <cell r="K517" t="str">
            <v>Total de Créditos Bancarios</v>
          </cell>
          <cell r="L517" t="str">
            <v>Subtotal</v>
          </cell>
          <cell r="S517">
            <v>0</v>
          </cell>
          <cell r="T517">
            <v>0</v>
          </cell>
          <cell r="U517">
            <v>0</v>
          </cell>
        </row>
        <row r="518">
          <cell r="A518" t="str">
            <v>D16-R009</v>
          </cell>
          <cell r="B518">
            <v>2019</v>
          </cell>
          <cell r="C518" t="str">
            <v>190101</v>
          </cell>
          <cell r="D518" t="str">
            <v>R009</v>
          </cell>
          <cell r="E518" t="str">
            <v>D16</v>
          </cell>
          <cell r="F518" t="str">
            <v>Endeudamiento Neto</v>
          </cell>
          <cell r="K518" t="str">
            <v>Otros Instrumentos de Deuda</v>
          </cell>
          <cell r="L518" t="str">
            <v>Subtítulo</v>
          </cell>
        </row>
        <row r="519">
          <cell r="A519" t="str">
            <v>D16-R010</v>
          </cell>
          <cell r="B519">
            <v>2019</v>
          </cell>
          <cell r="C519" t="str">
            <v>190101</v>
          </cell>
          <cell r="D519" t="str">
            <v>R010</v>
          </cell>
          <cell r="E519" t="str">
            <v>D16</v>
          </cell>
          <cell r="F519" t="str">
            <v>Endeudamiento Neto</v>
          </cell>
          <cell r="K519" t="str">
            <v>Concepto 01</v>
          </cell>
          <cell r="L519" t="str">
            <v>Saldo</v>
          </cell>
          <cell r="U519">
            <v>0</v>
          </cell>
        </row>
        <row r="520">
          <cell r="A520" t="str">
            <v>D16-R011</v>
          </cell>
          <cell r="B520">
            <v>2019</v>
          </cell>
          <cell r="C520" t="str">
            <v>190101</v>
          </cell>
          <cell r="D520" t="str">
            <v>R011</v>
          </cell>
          <cell r="E520" t="str">
            <v>D16</v>
          </cell>
          <cell r="F520" t="str">
            <v>Endeudamiento Neto</v>
          </cell>
          <cell r="K520" t="str">
            <v>Concepto 02</v>
          </cell>
          <cell r="L520" t="str">
            <v>Saldo</v>
          </cell>
          <cell r="U520">
            <v>0</v>
          </cell>
        </row>
        <row r="521">
          <cell r="A521" t="str">
            <v>D16-R012</v>
          </cell>
          <cell r="B521">
            <v>2019</v>
          </cell>
          <cell r="C521" t="str">
            <v>190101</v>
          </cell>
          <cell r="D521" t="str">
            <v>R012</v>
          </cell>
          <cell r="E521" t="str">
            <v>D16</v>
          </cell>
          <cell r="F521" t="str">
            <v>Endeudamiento Neto</v>
          </cell>
          <cell r="K521" t="str">
            <v>Concepto 03</v>
          </cell>
          <cell r="L521" t="str">
            <v>Saldo</v>
          </cell>
          <cell r="U521">
            <v>0</v>
          </cell>
        </row>
        <row r="522">
          <cell r="A522" t="str">
            <v>D16-R013</v>
          </cell>
          <cell r="B522">
            <v>2019</v>
          </cell>
          <cell r="C522" t="str">
            <v>190101</v>
          </cell>
          <cell r="D522" t="str">
            <v>R013</v>
          </cell>
          <cell r="E522" t="str">
            <v>D16</v>
          </cell>
          <cell r="F522" t="str">
            <v>Endeudamiento Neto</v>
          </cell>
          <cell r="K522" t="str">
            <v>Concepto 04</v>
          </cell>
          <cell r="L522" t="str">
            <v>Saldo</v>
          </cell>
          <cell r="U522">
            <v>0</v>
          </cell>
        </row>
        <row r="523">
          <cell r="A523" t="str">
            <v>D16-R014</v>
          </cell>
          <cell r="B523">
            <v>2019</v>
          </cell>
          <cell r="C523" t="str">
            <v>190101</v>
          </cell>
          <cell r="D523" t="str">
            <v>R014</v>
          </cell>
          <cell r="E523" t="str">
            <v>D16</v>
          </cell>
          <cell r="F523" t="str">
            <v>Endeudamiento Neto</v>
          </cell>
          <cell r="K523" t="str">
            <v>Concepto 05</v>
          </cell>
          <cell r="L523" t="str">
            <v>Saldo</v>
          </cell>
          <cell r="U523">
            <v>0</v>
          </cell>
        </row>
        <row r="524">
          <cell r="A524" t="str">
            <v>D16-R015</v>
          </cell>
          <cell r="B524">
            <v>2019</v>
          </cell>
          <cell r="C524" t="str">
            <v>190101</v>
          </cell>
          <cell r="D524" t="str">
            <v>R015</v>
          </cell>
          <cell r="E524" t="str">
            <v>D16</v>
          </cell>
          <cell r="F524" t="str">
            <v>Endeudamiento Neto</v>
          </cell>
          <cell r="K524" t="str">
            <v>Concepto 06</v>
          </cell>
          <cell r="L524" t="str">
            <v>Saldo</v>
          </cell>
          <cell r="U524">
            <v>0</v>
          </cell>
        </row>
        <row r="525">
          <cell r="A525" t="str">
            <v>D16-R016</v>
          </cell>
          <cell r="B525">
            <v>2019</v>
          </cell>
          <cell r="C525" t="str">
            <v>190101</v>
          </cell>
          <cell r="D525" t="str">
            <v>R016</v>
          </cell>
          <cell r="E525" t="str">
            <v>D16</v>
          </cell>
          <cell r="F525" t="str">
            <v>Endeudamiento Neto</v>
          </cell>
          <cell r="K525" t="str">
            <v>Total Otros Instrumentos de Deuda</v>
          </cell>
          <cell r="L525" t="str">
            <v>Subtotal</v>
          </cell>
          <cell r="S525">
            <v>0</v>
          </cell>
          <cell r="T525">
            <v>0</v>
          </cell>
          <cell r="U525">
            <v>0</v>
          </cell>
        </row>
        <row r="526">
          <cell r="A526" t="str">
            <v>D16-R017</v>
          </cell>
          <cell r="B526">
            <v>2019</v>
          </cell>
          <cell r="C526" t="str">
            <v>190101</v>
          </cell>
          <cell r="D526" t="str">
            <v>R017</v>
          </cell>
          <cell r="E526" t="str">
            <v>D16</v>
          </cell>
          <cell r="F526" t="str">
            <v>Endeudamiento Neto</v>
          </cell>
          <cell r="K526" t="str">
            <v>Total</v>
          </cell>
          <cell r="L526" t="str">
            <v>Total</v>
          </cell>
          <cell r="S526">
            <v>0</v>
          </cell>
          <cell r="T526">
            <v>0</v>
          </cell>
          <cell r="U526">
            <v>0</v>
          </cell>
        </row>
        <row r="527">
          <cell r="A527" t="str">
            <v>D17-R000</v>
          </cell>
          <cell r="B527">
            <v>2019</v>
          </cell>
          <cell r="C527" t="str">
            <v>190101</v>
          </cell>
          <cell r="D527" t="str">
            <v>R000</v>
          </cell>
          <cell r="E527" t="str">
            <v>D17</v>
          </cell>
          <cell r="F527" t="str">
            <v>Intereses de la Deuda</v>
          </cell>
          <cell r="K527" t="str">
            <v>Identificación de Crédito o Instrumento</v>
          </cell>
          <cell r="L527" t="str">
            <v>Referencia</v>
          </cell>
          <cell r="S527" t="str">
            <v>Devengado
A</v>
          </cell>
          <cell r="T527" t="str">
            <v>Pagado
B</v>
          </cell>
        </row>
        <row r="528">
          <cell r="A528" t="str">
            <v>D17-R001</v>
          </cell>
          <cell r="B528">
            <v>2019</v>
          </cell>
          <cell r="C528" t="str">
            <v>190101</v>
          </cell>
          <cell r="D528" t="str">
            <v>R001</v>
          </cell>
          <cell r="E528" t="str">
            <v>D17</v>
          </cell>
          <cell r="F528" t="str">
            <v>Intereses de la Deuda</v>
          </cell>
          <cell r="K528" t="str">
            <v>Créditos Bancarios</v>
          </cell>
          <cell r="L528" t="str">
            <v>Subtítulo</v>
          </cell>
        </row>
        <row r="529">
          <cell r="A529" t="str">
            <v>D17-R002</v>
          </cell>
          <cell r="B529">
            <v>2019</v>
          </cell>
          <cell r="C529" t="str">
            <v>190101</v>
          </cell>
          <cell r="D529" t="str">
            <v>R002</v>
          </cell>
          <cell r="E529" t="str">
            <v>D17</v>
          </cell>
          <cell r="F529" t="str">
            <v>Intereses de la Deuda</v>
          </cell>
          <cell r="K529" t="str">
            <v>Concepto 01</v>
          </cell>
          <cell r="L529" t="str">
            <v>Saldo</v>
          </cell>
        </row>
        <row r="530">
          <cell r="A530" t="str">
            <v>D17-R003</v>
          </cell>
          <cell r="B530">
            <v>2019</v>
          </cell>
          <cell r="C530" t="str">
            <v>190101</v>
          </cell>
          <cell r="D530" t="str">
            <v>R003</v>
          </cell>
          <cell r="E530" t="str">
            <v>D17</v>
          </cell>
          <cell r="F530" t="str">
            <v>Intereses de la Deuda</v>
          </cell>
          <cell r="K530" t="str">
            <v>Concepto 02</v>
          </cell>
          <cell r="L530" t="str">
            <v>Saldo</v>
          </cell>
        </row>
        <row r="531">
          <cell r="A531" t="str">
            <v>D17-R004</v>
          </cell>
          <cell r="B531">
            <v>2019</v>
          </cell>
          <cell r="C531" t="str">
            <v>190101</v>
          </cell>
          <cell r="D531" t="str">
            <v>R004</v>
          </cell>
          <cell r="E531" t="str">
            <v>D17</v>
          </cell>
          <cell r="F531" t="str">
            <v>Intereses de la Deuda</v>
          </cell>
          <cell r="K531" t="str">
            <v>Concepto 03</v>
          </cell>
          <cell r="L531" t="str">
            <v>Saldo</v>
          </cell>
        </row>
        <row r="532">
          <cell r="A532" t="str">
            <v>D17-R005</v>
          </cell>
          <cell r="B532">
            <v>2019</v>
          </cell>
          <cell r="C532" t="str">
            <v>190101</v>
          </cell>
          <cell r="D532" t="str">
            <v>R005</v>
          </cell>
          <cell r="E532" t="str">
            <v>D17</v>
          </cell>
          <cell r="F532" t="str">
            <v>Intereses de la Deuda</v>
          </cell>
          <cell r="K532" t="str">
            <v>Concepto 04</v>
          </cell>
          <cell r="L532" t="str">
            <v>Saldo</v>
          </cell>
        </row>
        <row r="533">
          <cell r="A533" t="str">
            <v>D17-R006</v>
          </cell>
          <cell r="B533">
            <v>2019</v>
          </cell>
          <cell r="C533" t="str">
            <v>190101</v>
          </cell>
          <cell r="D533" t="str">
            <v>R006</v>
          </cell>
          <cell r="E533" t="str">
            <v>D17</v>
          </cell>
          <cell r="F533" t="str">
            <v>Intereses de la Deuda</v>
          </cell>
          <cell r="K533" t="str">
            <v>Concepto 05</v>
          </cell>
          <cell r="L533" t="str">
            <v>Saldo</v>
          </cell>
        </row>
        <row r="534">
          <cell r="A534" t="str">
            <v>D17-R007</v>
          </cell>
          <cell r="B534">
            <v>2019</v>
          </cell>
          <cell r="C534" t="str">
            <v>190101</v>
          </cell>
          <cell r="D534" t="str">
            <v>R007</v>
          </cell>
          <cell r="E534" t="str">
            <v>D17</v>
          </cell>
          <cell r="F534" t="str">
            <v>Intereses de la Deuda</v>
          </cell>
          <cell r="K534" t="str">
            <v>Concepto 06</v>
          </cell>
          <cell r="L534" t="str">
            <v>Saldo</v>
          </cell>
        </row>
        <row r="535">
          <cell r="A535" t="str">
            <v>D17-R008</v>
          </cell>
          <cell r="B535">
            <v>2019</v>
          </cell>
          <cell r="C535" t="str">
            <v>190101</v>
          </cell>
          <cell r="D535" t="str">
            <v>R008</v>
          </cell>
          <cell r="E535" t="str">
            <v>D17</v>
          </cell>
          <cell r="F535" t="str">
            <v>Intereses de la Deuda</v>
          </cell>
          <cell r="K535" t="str">
            <v>Concepto 07</v>
          </cell>
          <cell r="L535" t="str">
            <v>Saldo</v>
          </cell>
        </row>
        <row r="536">
          <cell r="A536" t="str">
            <v>D17-R009</v>
          </cell>
          <cell r="B536">
            <v>2019</v>
          </cell>
          <cell r="C536" t="str">
            <v>190101</v>
          </cell>
          <cell r="D536" t="str">
            <v>R009</v>
          </cell>
          <cell r="E536" t="str">
            <v>D17</v>
          </cell>
          <cell r="F536" t="str">
            <v>Intereses de la Deuda</v>
          </cell>
          <cell r="K536" t="str">
            <v>Total de intereses Bancarios</v>
          </cell>
          <cell r="L536" t="str">
            <v>Subtotal</v>
          </cell>
          <cell r="S536">
            <v>0</v>
          </cell>
          <cell r="T536">
            <v>0</v>
          </cell>
        </row>
        <row r="537">
          <cell r="A537" t="str">
            <v>D17-R010</v>
          </cell>
          <cell r="B537">
            <v>2019</v>
          </cell>
          <cell r="C537" t="str">
            <v>190101</v>
          </cell>
          <cell r="D537" t="str">
            <v>R010</v>
          </cell>
          <cell r="E537" t="str">
            <v>D17</v>
          </cell>
          <cell r="F537" t="str">
            <v>Intereses de la Deuda</v>
          </cell>
          <cell r="K537" t="str">
            <v>Otros Instrumentos de Deuda</v>
          </cell>
          <cell r="L537" t="str">
            <v>Subtítulo</v>
          </cell>
        </row>
        <row r="538">
          <cell r="A538" t="str">
            <v>D17-R011</v>
          </cell>
          <cell r="B538">
            <v>2019</v>
          </cell>
          <cell r="C538" t="str">
            <v>190101</v>
          </cell>
          <cell r="D538" t="str">
            <v>R011</v>
          </cell>
          <cell r="E538" t="str">
            <v>D17</v>
          </cell>
          <cell r="F538" t="str">
            <v>Intereses de la Deuda</v>
          </cell>
          <cell r="K538" t="str">
            <v>Concepto 01</v>
          </cell>
          <cell r="L538" t="str">
            <v>Saldo</v>
          </cell>
        </row>
        <row r="539">
          <cell r="A539" t="str">
            <v>D17-R012</v>
          </cell>
          <cell r="B539">
            <v>2019</v>
          </cell>
          <cell r="C539" t="str">
            <v>190101</v>
          </cell>
          <cell r="D539" t="str">
            <v>R012</v>
          </cell>
          <cell r="E539" t="str">
            <v>D17</v>
          </cell>
          <cell r="F539" t="str">
            <v>Intereses de la Deuda</v>
          </cell>
          <cell r="K539" t="str">
            <v>Concepto 02</v>
          </cell>
          <cell r="L539" t="str">
            <v>Saldo</v>
          </cell>
        </row>
        <row r="540">
          <cell r="A540" t="str">
            <v>D17-R013</v>
          </cell>
          <cell r="B540">
            <v>2019</v>
          </cell>
          <cell r="C540" t="str">
            <v>190101</v>
          </cell>
          <cell r="D540" t="str">
            <v>R013</v>
          </cell>
          <cell r="E540" t="str">
            <v>D17</v>
          </cell>
          <cell r="F540" t="str">
            <v>Intereses de la Deuda</v>
          </cell>
          <cell r="K540" t="str">
            <v>Concepto 03</v>
          </cell>
          <cell r="L540" t="str">
            <v>Saldo</v>
          </cell>
        </row>
        <row r="541">
          <cell r="A541" t="str">
            <v>D17-R014</v>
          </cell>
          <cell r="B541">
            <v>2019</v>
          </cell>
          <cell r="C541" t="str">
            <v>190101</v>
          </cell>
          <cell r="D541" t="str">
            <v>R014</v>
          </cell>
          <cell r="E541" t="str">
            <v>D17</v>
          </cell>
          <cell r="F541" t="str">
            <v>Intereses de la Deuda</v>
          </cell>
          <cell r="K541" t="str">
            <v>Concepto 04</v>
          </cell>
          <cell r="L541" t="str">
            <v>Saldo</v>
          </cell>
        </row>
        <row r="542">
          <cell r="A542" t="str">
            <v>D17-R015</v>
          </cell>
          <cell r="B542">
            <v>2019</v>
          </cell>
          <cell r="C542" t="str">
            <v>190101</v>
          </cell>
          <cell r="D542" t="str">
            <v>R015</v>
          </cell>
          <cell r="E542" t="str">
            <v>D17</v>
          </cell>
          <cell r="F542" t="str">
            <v>Intereses de la Deuda</v>
          </cell>
          <cell r="K542" t="str">
            <v>Concepto 05</v>
          </cell>
          <cell r="L542" t="str">
            <v>Saldo</v>
          </cell>
        </row>
        <row r="543">
          <cell r="A543" t="str">
            <v>D17-R016</v>
          </cell>
          <cell r="B543">
            <v>2019</v>
          </cell>
          <cell r="C543" t="str">
            <v>190101</v>
          </cell>
          <cell r="D543" t="str">
            <v>R016</v>
          </cell>
          <cell r="E543" t="str">
            <v>D17</v>
          </cell>
          <cell r="F543" t="str">
            <v>Intereses de la Deuda</v>
          </cell>
          <cell r="K543" t="str">
            <v>Concepto 06</v>
          </cell>
          <cell r="L543" t="str">
            <v>Saldo</v>
          </cell>
        </row>
        <row r="544">
          <cell r="A544" t="str">
            <v>D17-R017</v>
          </cell>
          <cell r="B544">
            <v>2019</v>
          </cell>
          <cell r="C544" t="str">
            <v>190101</v>
          </cell>
          <cell r="D544" t="str">
            <v>R017</v>
          </cell>
          <cell r="E544" t="str">
            <v>D17</v>
          </cell>
          <cell r="F544" t="str">
            <v>Intereses de la Deuda</v>
          </cell>
          <cell r="K544" t="str">
            <v>Concepto 07</v>
          </cell>
          <cell r="L544" t="str">
            <v>Saldo</v>
          </cell>
        </row>
        <row r="545">
          <cell r="A545" t="str">
            <v>D17-R018</v>
          </cell>
          <cell r="B545">
            <v>2019</v>
          </cell>
          <cell r="C545" t="str">
            <v>190101</v>
          </cell>
          <cell r="D545" t="str">
            <v>R018</v>
          </cell>
          <cell r="E545" t="str">
            <v>D17</v>
          </cell>
          <cell r="F545" t="str">
            <v>Intereses de la Deuda</v>
          </cell>
          <cell r="K545" t="str">
            <v>Total de Intereses de Otros Instrumentos de Deuda</v>
          </cell>
          <cell r="L545" t="str">
            <v>Subtotal</v>
          </cell>
          <cell r="S545">
            <v>0</v>
          </cell>
          <cell r="T545">
            <v>0</v>
          </cell>
        </row>
        <row r="546">
          <cell r="A546" t="str">
            <v>D17-R019</v>
          </cell>
          <cell r="B546">
            <v>2019</v>
          </cell>
          <cell r="C546" t="str">
            <v>190101</v>
          </cell>
          <cell r="D546" t="str">
            <v>R019</v>
          </cell>
          <cell r="E546" t="str">
            <v>D17</v>
          </cell>
          <cell r="F546" t="str">
            <v>Intereses de la Deuda</v>
          </cell>
          <cell r="K546" t="str">
            <v>Total</v>
          </cell>
          <cell r="L546" t="str">
            <v>Total</v>
          </cell>
          <cell r="S546">
            <v>0</v>
          </cell>
          <cell r="T546">
            <v>0</v>
          </cell>
        </row>
        <row r="547">
          <cell r="A547" t="str">
            <v>D18-R000</v>
          </cell>
          <cell r="B547">
            <v>2019</v>
          </cell>
          <cell r="C547" t="str">
            <v>190101</v>
          </cell>
          <cell r="D547" t="str">
            <v>R000</v>
          </cell>
          <cell r="E547" t="str">
            <v>D18</v>
          </cell>
          <cell r="F547" t="str">
            <v>Gasto por Categoría Programática</v>
          </cell>
          <cell r="K547" t="str">
            <v>Rubro de Ingresos</v>
          </cell>
          <cell r="L547" t="str">
            <v>Referencia</v>
          </cell>
          <cell r="S547" t="str">
            <v>Aprobado
(1)</v>
          </cell>
          <cell r="T547" t="str">
            <v>Ampliaciones y Reducciones
(2)</v>
          </cell>
          <cell r="U547" t="str">
            <v>Modificado
(3=1+2)</v>
          </cell>
          <cell r="V547" t="str">
            <v>Devengado
(4)</v>
          </cell>
          <cell r="W547" t="str">
            <v>Pagado
(5)</v>
          </cell>
          <cell r="X547" t="str">
            <v>Subejercicio
(6=3-4)</v>
          </cell>
        </row>
        <row r="548">
          <cell r="A548" t="str">
            <v>D18-R001</v>
          </cell>
          <cell r="B548">
            <v>2019</v>
          </cell>
          <cell r="C548" t="str">
            <v>190101</v>
          </cell>
          <cell r="D548" t="str">
            <v>R001</v>
          </cell>
          <cell r="E548" t="str">
            <v>D18</v>
          </cell>
          <cell r="F548" t="str">
            <v>Gasto por Categoría Programática</v>
          </cell>
          <cell r="K548" t="str">
            <v>Programas</v>
          </cell>
          <cell r="L548" t="str">
            <v>Título</v>
          </cell>
        </row>
        <row r="549">
          <cell r="A549" t="str">
            <v>D18-R002</v>
          </cell>
          <cell r="B549">
            <v>2019</v>
          </cell>
          <cell r="C549" t="str">
            <v>190101</v>
          </cell>
          <cell r="D549" t="str">
            <v>R002</v>
          </cell>
          <cell r="E549" t="str">
            <v>D18</v>
          </cell>
          <cell r="F549" t="str">
            <v>Gasto por Categoría Programática</v>
          </cell>
          <cell r="K549" t="str">
            <v>Subsidios: Sector Social y Privado o Entidades Federativas y Municipios</v>
          </cell>
          <cell r="L549" t="str">
            <v>Subtotal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</row>
        <row r="550">
          <cell r="A550" t="str">
            <v>D18-R003</v>
          </cell>
          <cell r="B550">
            <v>2019</v>
          </cell>
          <cell r="C550" t="str">
            <v>190101</v>
          </cell>
          <cell r="D550" t="str">
            <v>R003</v>
          </cell>
          <cell r="E550" t="str">
            <v>D18</v>
          </cell>
          <cell r="F550" t="str">
            <v>Gasto por Categoría Programática</v>
          </cell>
          <cell r="K550" t="str">
            <v>Sujetos a Reglas de Operación</v>
          </cell>
          <cell r="L550" t="str">
            <v>Saldo</v>
          </cell>
          <cell r="U550">
            <v>0</v>
          </cell>
          <cell r="X550">
            <v>0</v>
          </cell>
        </row>
        <row r="551">
          <cell r="A551" t="str">
            <v>D18-R004</v>
          </cell>
          <cell r="B551">
            <v>2019</v>
          </cell>
          <cell r="C551" t="str">
            <v>190101</v>
          </cell>
          <cell r="D551" t="str">
            <v>R004</v>
          </cell>
          <cell r="E551" t="str">
            <v>D18</v>
          </cell>
          <cell r="F551" t="str">
            <v>Gasto por Categoría Programática</v>
          </cell>
          <cell r="K551" t="str">
            <v>Otros Subsidios</v>
          </cell>
          <cell r="L551" t="str">
            <v>Saldo</v>
          </cell>
          <cell r="U551">
            <v>0</v>
          </cell>
          <cell r="X551">
            <v>0</v>
          </cell>
        </row>
        <row r="552">
          <cell r="A552" t="str">
            <v>D18-R005</v>
          </cell>
          <cell r="B552">
            <v>2019</v>
          </cell>
          <cell r="C552" t="str">
            <v>190101</v>
          </cell>
          <cell r="D552" t="str">
            <v>R005</v>
          </cell>
          <cell r="E552" t="str">
            <v>D18</v>
          </cell>
          <cell r="F552" t="str">
            <v>Gasto por Categoría Programática</v>
          </cell>
          <cell r="K552" t="str">
            <v>Desempeño de las Funciones</v>
          </cell>
          <cell r="L552" t="str">
            <v>Subtotal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</row>
        <row r="553">
          <cell r="A553" t="str">
            <v>D18-R006</v>
          </cell>
          <cell r="B553">
            <v>2019</v>
          </cell>
          <cell r="C553" t="str">
            <v>190101</v>
          </cell>
          <cell r="D553" t="str">
            <v>R006</v>
          </cell>
          <cell r="E553" t="str">
            <v>D18</v>
          </cell>
          <cell r="F553" t="str">
            <v>Gasto por Categoría Programática</v>
          </cell>
          <cell r="K553" t="str">
            <v>Prestaciones de Servicios Públicos</v>
          </cell>
          <cell r="L553" t="str">
            <v>Saldo</v>
          </cell>
          <cell r="U553">
            <v>0</v>
          </cell>
          <cell r="X553">
            <v>0</v>
          </cell>
        </row>
        <row r="554">
          <cell r="A554" t="str">
            <v>D18-R007</v>
          </cell>
          <cell r="B554">
            <v>2019</v>
          </cell>
          <cell r="C554" t="str">
            <v>190101</v>
          </cell>
          <cell r="D554" t="str">
            <v>R007</v>
          </cell>
          <cell r="E554" t="str">
            <v>D18</v>
          </cell>
          <cell r="F554" t="str">
            <v>Gasto por Categoría Programática</v>
          </cell>
          <cell r="K554" t="str">
            <v>Provisión de Bienes Públicos</v>
          </cell>
          <cell r="L554" t="str">
            <v>Saldo</v>
          </cell>
          <cell r="U554">
            <v>0</v>
          </cell>
          <cell r="X554">
            <v>0</v>
          </cell>
        </row>
        <row r="555">
          <cell r="A555" t="str">
            <v>D18-R008</v>
          </cell>
          <cell r="B555">
            <v>2019</v>
          </cell>
          <cell r="C555" t="str">
            <v>190101</v>
          </cell>
          <cell r="D555" t="str">
            <v>R008</v>
          </cell>
          <cell r="E555" t="str">
            <v>D18</v>
          </cell>
          <cell r="F555" t="str">
            <v>Gasto por Categoría Programática</v>
          </cell>
          <cell r="K555" t="str">
            <v>Planeación, Seguimiento y Evaluación de Politicas Públicas</v>
          </cell>
          <cell r="L555" t="str">
            <v>Saldo</v>
          </cell>
          <cell r="U555">
            <v>0</v>
          </cell>
          <cell r="X555">
            <v>0</v>
          </cell>
        </row>
        <row r="556">
          <cell r="A556" t="str">
            <v>D18-R009</v>
          </cell>
          <cell r="B556">
            <v>2019</v>
          </cell>
          <cell r="C556" t="str">
            <v>190101</v>
          </cell>
          <cell r="D556" t="str">
            <v>R009</v>
          </cell>
          <cell r="E556" t="str">
            <v>D18</v>
          </cell>
          <cell r="F556" t="str">
            <v>Gasto por Categoría Programática</v>
          </cell>
          <cell r="K556" t="str">
            <v>Promoción y Fomento</v>
          </cell>
          <cell r="L556" t="str">
            <v>Saldo</v>
          </cell>
          <cell r="U556">
            <v>0</v>
          </cell>
          <cell r="X556">
            <v>0</v>
          </cell>
        </row>
        <row r="557">
          <cell r="A557" t="str">
            <v>D18-R010</v>
          </cell>
          <cell r="B557">
            <v>2019</v>
          </cell>
          <cell r="C557" t="str">
            <v>190101</v>
          </cell>
          <cell r="D557" t="str">
            <v>R010</v>
          </cell>
          <cell r="E557" t="str">
            <v>D18</v>
          </cell>
          <cell r="F557" t="str">
            <v>Gasto por Categoría Programática</v>
          </cell>
          <cell r="K557" t="str">
            <v>Regulación y Supervición</v>
          </cell>
          <cell r="L557" t="str">
            <v>Saldo</v>
          </cell>
          <cell r="U557">
            <v>0</v>
          </cell>
          <cell r="X557">
            <v>0</v>
          </cell>
        </row>
        <row r="558">
          <cell r="A558" t="str">
            <v>D18-R011</v>
          </cell>
          <cell r="B558">
            <v>2019</v>
          </cell>
          <cell r="C558" t="str">
            <v>190101</v>
          </cell>
          <cell r="D558" t="str">
            <v>R011</v>
          </cell>
          <cell r="E558" t="str">
            <v>D18</v>
          </cell>
          <cell r="F558" t="str">
            <v>Gasto por Categoría Programática</v>
          </cell>
          <cell r="K558" t="str">
            <v>Funciones de las Fuerzas Armadas (Únicamente Gobierno Federal)</v>
          </cell>
          <cell r="L558" t="str">
            <v>Saldo</v>
          </cell>
          <cell r="U558">
            <v>0</v>
          </cell>
          <cell r="X558">
            <v>0</v>
          </cell>
        </row>
        <row r="559">
          <cell r="A559" t="str">
            <v>D18-R012</v>
          </cell>
          <cell r="B559">
            <v>2019</v>
          </cell>
          <cell r="C559" t="str">
            <v>190101</v>
          </cell>
          <cell r="D559" t="str">
            <v>R012</v>
          </cell>
          <cell r="E559" t="str">
            <v>D18</v>
          </cell>
          <cell r="F559" t="str">
            <v>Gasto por Categoría Programática</v>
          </cell>
          <cell r="K559" t="str">
            <v>Específicos</v>
          </cell>
          <cell r="L559" t="str">
            <v>Saldo</v>
          </cell>
          <cell r="U559">
            <v>0</v>
          </cell>
          <cell r="X559">
            <v>0</v>
          </cell>
        </row>
        <row r="560">
          <cell r="A560" t="str">
            <v>D18-R013</v>
          </cell>
          <cell r="B560">
            <v>2019</v>
          </cell>
          <cell r="C560" t="str">
            <v>190101</v>
          </cell>
          <cell r="D560" t="str">
            <v>R013</v>
          </cell>
          <cell r="E560" t="str">
            <v>D18</v>
          </cell>
          <cell r="F560" t="str">
            <v>Gasto por Categoría Programática</v>
          </cell>
          <cell r="K560" t="str">
            <v>Proyectos de Inversión</v>
          </cell>
          <cell r="L560" t="str">
            <v>Saldo</v>
          </cell>
          <cell r="U560">
            <v>0</v>
          </cell>
          <cell r="X560">
            <v>0</v>
          </cell>
        </row>
        <row r="561">
          <cell r="A561" t="str">
            <v>D18-R014</v>
          </cell>
          <cell r="B561">
            <v>2019</v>
          </cell>
          <cell r="C561" t="str">
            <v>190101</v>
          </cell>
          <cell r="D561" t="str">
            <v>R014</v>
          </cell>
          <cell r="E561" t="str">
            <v>D18</v>
          </cell>
          <cell r="F561" t="str">
            <v>Gasto por Categoría Programática</v>
          </cell>
          <cell r="K561" t="str">
            <v>Administrativos y de Apoyo</v>
          </cell>
          <cell r="L561" t="str">
            <v>Subtotal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</row>
        <row r="562">
          <cell r="A562" t="str">
            <v>D18-R015</v>
          </cell>
          <cell r="B562">
            <v>2019</v>
          </cell>
          <cell r="C562" t="str">
            <v>190101</v>
          </cell>
          <cell r="D562" t="str">
            <v>R015</v>
          </cell>
          <cell r="E562" t="str">
            <v>D18</v>
          </cell>
          <cell r="F562" t="str">
            <v>Gasto por Categoría Programática</v>
          </cell>
          <cell r="K562" t="str">
            <v>Apoyo al Proceso Presupuestario y para Mejorar la Eficiencia Institucional</v>
          </cell>
          <cell r="L562" t="str">
            <v>Saldo</v>
          </cell>
          <cell r="U562">
            <v>0</v>
          </cell>
          <cell r="X562">
            <v>0</v>
          </cell>
        </row>
        <row r="563">
          <cell r="A563" t="str">
            <v>D18-R016</v>
          </cell>
          <cell r="B563">
            <v>2019</v>
          </cell>
          <cell r="C563" t="str">
            <v>190101</v>
          </cell>
          <cell r="D563" t="str">
            <v>R016</v>
          </cell>
          <cell r="E563" t="str">
            <v>D18</v>
          </cell>
          <cell r="F563" t="str">
            <v>Gasto por Categoría Programática</v>
          </cell>
          <cell r="K563" t="str">
            <v>Apoyo a la Función Pública y al Mejoramiento de la Gestión</v>
          </cell>
          <cell r="L563" t="str">
            <v>Saldo</v>
          </cell>
          <cell r="U563">
            <v>0</v>
          </cell>
          <cell r="X563">
            <v>0</v>
          </cell>
        </row>
        <row r="564">
          <cell r="A564" t="str">
            <v>D18-R017</v>
          </cell>
          <cell r="B564">
            <v>2019</v>
          </cell>
          <cell r="C564" t="str">
            <v>190101</v>
          </cell>
          <cell r="D564" t="str">
            <v>R017</v>
          </cell>
          <cell r="E564" t="str">
            <v>D18</v>
          </cell>
          <cell r="F564" t="str">
            <v>Gasto por Categoría Programática</v>
          </cell>
          <cell r="K564" t="str">
            <v>Operaciones Ajenas</v>
          </cell>
          <cell r="L564" t="str">
            <v>Saldo</v>
          </cell>
          <cell r="U564">
            <v>0</v>
          </cell>
          <cell r="X564">
            <v>0</v>
          </cell>
        </row>
        <row r="565">
          <cell r="A565" t="str">
            <v>D18-R018</v>
          </cell>
          <cell r="B565">
            <v>2019</v>
          </cell>
          <cell r="C565" t="str">
            <v>190101</v>
          </cell>
          <cell r="D565" t="str">
            <v>R018</v>
          </cell>
          <cell r="E565" t="str">
            <v>D18</v>
          </cell>
          <cell r="F565" t="str">
            <v>Gasto por Categoría Programática</v>
          </cell>
          <cell r="K565" t="str">
            <v>Compromisos</v>
          </cell>
          <cell r="L565" t="str">
            <v>Subtotal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A566" t="str">
            <v>D18-R019</v>
          </cell>
          <cell r="B566">
            <v>2019</v>
          </cell>
          <cell r="C566" t="str">
            <v>190101</v>
          </cell>
          <cell r="D566" t="str">
            <v>R019</v>
          </cell>
          <cell r="E566" t="str">
            <v>D18</v>
          </cell>
          <cell r="F566" t="str">
            <v>Gasto por Categoría Programática</v>
          </cell>
          <cell r="K566" t="str">
            <v>Obligaciones de Cumplimiento de Resolución Jurisdiccional</v>
          </cell>
          <cell r="L566" t="str">
            <v>Saldo</v>
          </cell>
          <cell r="U566">
            <v>0</v>
          </cell>
          <cell r="X566">
            <v>0</v>
          </cell>
        </row>
        <row r="567">
          <cell r="A567" t="str">
            <v>D18-R020</v>
          </cell>
          <cell r="B567">
            <v>2019</v>
          </cell>
          <cell r="C567" t="str">
            <v>190101</v>
          </cell>
          <cell r="D567" t="str">
            <v>R020</v>
          </cell>
          <cell r="E567" t="str">
            <v>D18</v>
          </cell>
          <cell r="F567" t="str">
            <v>Gasto por Categoría Programática</v>
          </cell>
          <cell r="K567" t="str">
            <v>Desastres Naturales</v>
          </cell>
          <cell r="L567" t="str">
            <v>Saldo</v>
          </cell>
          <cell r="U567">
            <v>0</v>
          </cell>
          <cell r="X567">
            <v>0</v>
          </cell>
        </row>
        <row r="568">
          <cell r="A568" t="str">
            <v>D18-R021</v>
          </cell>
          <cell r="B568">
            <v>2019</v>
          </cell>
          <cell r="C568" t="str">
            <v>190101</v>
          </cell>
          <cell r="D568" t="str">
            <v>R021</v>
          </cell>
          <cell r="E568" t="str">
            <v>D18</v>
          </cell>
          <cell r="F568" t="str">
            <v>Gasto por Categoría Programática</v>
          </cell>
          <cell r="K568" t="str">
            <v>Obligaciones</v>
          </cell>
          <cell r="L568" t="str">
            <v>Subtotal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</row>
        <row r="569">
          <cell r="A569" t="str">
            <v>D18-R022</v>
          </cell>
          <cell r="B569">
            <v>2019</v>
          </cell>
          <cell r="C569" t="str">
            <v>190101</v>
          </cell>
          <cell r="D569" t="str">
            <v>R022</v>
          </cell>
          <cell r="E569" t="str">
            <v>D18</v>
          </cell>
          <cell r="F569" t="str">
            <v>Gasto por Categoría Programática</v>
          </cell>
          <cell r="K569" t="str">
            <v>Pensiones y Jubilaciones</v>
          </cell>
          <cell r="L569" t="str">
            <v>Saldo</v>
          </cell>
          <cell r="U569">
            <v>0</v>
          </cell>
          <cell r="X569">
            <v>0</v>
          </cell>
        </row>
        <row r="570">
          <cell r="A570" t="str">
            <v>D18-R023</v>
          </cell>
          <cell r="B570">
            <v>2019</v>
          </cell>
          <cell r="C570" t="str">
            <v>190101</v>
          </cell>
          <cell r="D570" t="str">
            <v>R023</v>
          </cell>
          <cell r="E570" t="str">
            <v>D18</v>
          </cell>
          <cell r="F570" t="str">
            <v>Gasto por Categoría Programática</v>
          </cell>
          <cell r="K570" t="str">
            <v>Aportaciones a la Seguridad Social</v>
          </cell>
          <cell r="L570" t="str">
            <v>Saldo</v>
          </cell>
          <cell r="U570">
            <v>0</v>
          </cell>
          <cell r="X570">
            <v>0</v>
          </cell>
        </row>
        <row r="571">
          <cell r="A571" t="str">
            <v>D18-R024</v>
          </cell>
          <cell r="B571">
            <v>2019</v>
          </cell>
          <cell r="C571" t="str">
            <v>190101</v>
          </cell>
          <cell r="D571" t="str">
            <v>R024</v>
          </cell>
          <cell r="E571" t="str">
            <v>D18</v>
          </cell>
          <cell r="F571" t="str">
            <v>Gasto por Categoría Programática</v>
          </cell>
          <cell r="K571" t="str">
            <v>Aportaciones a Fondos de Estabilización</v>
          </cell>
          <cell r="L571" t="str">
            <v>Saldo</v>
          </cell>
          <cell r="U571">
            <v>0</v>
          </cell>
          <cell r="X571">
            <v>0</v>
          </cell>
        </row>
        <row r="572">
          <cell r="A572" t="str">
            <v>D18-R025</v>
          </cell>
          <cell r="B572">
            <v>2019</v>
          </cell>
          <cell r="C572" t="str">
            <v>190101</v>
          </cell>
          <cell r="D572" t="str">
            <v>R025</v>
          </cell>
          <cell r="E572" t="str">
            <v>D18</v>
          </cell>
          <cell r="F572" t="str">
            <v>Gasto por Categoría Programática</v>
          </cell>
          <cell r="K572" t="str">
            <v>Aportaciones a Fondo de Inversión y Reestructura de Penciones</v>
          </cell>
          <cell r="L572" t="str">
            <v>Saldo</v>
          </cell>
          <cell r="U572">
            <v>0</v>
          </cell>
          <cell r="X572">
            <v>0</v>
          </cell>
        </row>
        <row r="573">
          <cell r="A573" t="str">
            <v>D18-R026</v>
          </cell>
          <cell r="B573">
            <v>2019</v>
          </cell>
          <cell r="C573" t="str">
            <v>190101</v>
          </cell>
          <cell r="D573" t="str">
            <v>R026</v>
          </cell>
          <cell r="E573" t="str">
            <v>D18</v>
          </cell>
          <cell r="F573" t="str">
            <v>Gasto por Categoría Programática</v>
          </cell>
          <cell r="K573" t="str">
            <v>Otras no Clasificadas en Funciones Anteriores</v>
          </cell>
          <cell r="L573" t="str">
            <v>Subtotal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</row>
        <row r="574">
          <cell r="A574" t="str">
            <v>D18-R027</v>
          </cell>
          <cell r="B574">
            <v>2019</v>
          </cell>
          <cell r="C574" t="str">
            <v>190101</v>
          </cell>
          <cell r="D574" t="str">
            <v>R027</v>
          </cell>
          <cell r="E574" t="str">
            <v>D18</v>
          </cell>
          <cell r="F574" t="str">
            <v>Gasto por Categoría Programática</v>
          </cell>
          <cell r="K574" t="str">
            <v>Transacciones de la Deuda Pública / Costo Financiero de la Deuda</v>
          </cell>
          <cell r="L574" t="str">
            <v>Saldo</v>
          </cell>
          <cell r="U574">
            <v>0</v>
          </cell>
          <cell r="X574">
            <v>0</v>
          </cell>
        </row>
        <row r="575">
          <cell r="A575" t="str">
            <v>D18-R028</v>
          </cell>
          <cell r="B575">
            <v>2019</v>
          </cell>
          <cell r="C575" t="str">
            <v>190101</v>
          </cell>
          <cell r="D575" t="str">
            <v>R028</v>
          </cell>
          <cell r="E575" t="str">
            <v>D18</v>
          </cell>
          <cell r="F575" t="str">
            <v>Gasto por Categoría Programática</v>
          </cell>
          <cell r="K575" t="str">
            <v>Participaciones a Entidades Federativas y Municipios</v>
          </cell>
          <cell r="L575" t="str">
            <v>Saldo</v>
          </cell>
          <cell r="U575">
            <v>0</v>
          </cell>
          <cell r="X575">
            <v>0</v>
          </cell>
        </row>
        <row r="576">
          <cell r="A576" t="str">
            <v>D18-R029</v>
          </cell>
          <cell r="B576">
            <v>2019</v>
          </cell>
          <cell r="C576" t="str">
            <v>190101</v>
          </cell>
          <cell r="D576" t="str">
            <v>R029</v>
          </cell>
          <cell r="E576" t="str">
            <v>D18</v>
          </cell>
          <cell r="F576" t="str">
            <v>Gasto por Categoría Programática</v>
          </cell>
          <cell r="K576" t="str">
            <v>Costo Financiero, Deuda o Apoyos a Deudores y Ahorradores de la Banca</v>
          </cell>
          <cell r="L576" t="str">
            <v>Saldo</v>
          </cell>
          <cell r="U576">
            <v>0</v>
          </cell>
          <cell r="X576">
            <v>0</v>
          </cell>
        </row>
        <row r="577">
          <cell r="A577" t="str">
            <v>D18-R030</v>
          </cell>
          <cell r="B577">
            <v>2019</v>
          </cell>
          <cell r="C577" t="str">
            <v>190101</v>
          </cell>
          <cell r="D577" t="str">
            <v>R030</v>
          </cell>
          <cell r="E577" t="str">
            <v>D18</v>
          </cell>
          <cell r="F577" t="str">
            <v>Gasto por Categoría Programática</v>
          </cell>
          <cell r="K577" t="str">
            <v>Adeudos de Ejercicios Fiscales Anteriores</v>
          </cell>
          <cell r="L577" t="str">
            <v>Saldo</v>
          </cell>
          <cell r="U577">
            <v>0</v>
          </cell>
          <cell r="X577">
            <v>0</v>
          </cell>
        </row>
        <row r="578">
          <cell r="A578" t="str">
            <v>D18-R031</v>
          </cell>
          <cell r="B578">
            <v>2019</v>
          </cell>
          <cell r="C578" t="str">
            <v>190101</v>
          </cell>
          <cell r="D578" t="str">
            <v>R031</v>
          </cell>
          <cell r="E578" t="str">
            <v>D18</v>
          </cell>
          <cell r="F578" t="str">
            <v>Gasto por Categoría Programática</v>
          </cell>
          <cell r="K578" t="str">
            <v>Total del Gasto</v>
          </cell>
          <cell r="L578" t="str">
            <v>Total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A579" t="str">
            <v>D12-R074</v>
          </cell>
          <cell r="B579">
            <v>2019</v>
          </cell>
          <cell r="C579" t="str">
            <v>190101</v>
          </cell>
          <cell r="D579" t="str">
            <v>R074</v>
          </cell>
          <cell r="E579" t="str">
            <v>D12</v>
          </cell>
          <cell r="F579" t="str">
            <v>Estado Analítico del ejercicio del Presupuesto de Egresos Clasificación por Objeto del Gasto (Capítulo y Concepto)</v>
          </cell>
          <cell r="K579" t="str">
            <v>* Total Pagado</v>
          </cell>
          <cell r="L579" t="str">
            <v>Agregada para Cruce</v>
          </cell>
          <cell r="Q579">
            <v>4071520406.7399998</v>
          </cell>
          <cell r="V579">
            <v>4106591331.6999998</v>
          </cell>
          <cell r="W579">
            <v>4071520406.7399998</v>
          </cell>
        </row>
        <row r="580">
          <cell r="A580" t="str">
            <v>D10-R017</v>
          </cell>
          <cell r="B580">
            <v>2019</v>
          </cell>
          <cell r="C580" t="str">
            <v>190101</v>
          </cell>
          <cell r="D580" t="str">
            <v>R017</v>
          </cell>
          <cell r="E580" t="str">
            <v>D10</v>
          </cell>
          <cell r="F580" t="str">
            <v>Estado Analìtico de Ingresos</v>
          </cell>
          <cell r="K580" t="str">
            <v>* (Estimado)</v>
          </cell>
          <cell r="L580" t="str">
            <v>Agregada para Cruce</v>
          </cell>
          <cell r="P580">
            <v>5048132400</v>
          </cell>
          <cell r="S580">
            <v>5048132400</v>
          </cell>
          <cell r="T580">
            <v>551067540.48000002</v>
          </cell>
          <cell r="V580">
            <v>5599199940.4800005</v>
          </cell>
          <cell r="W580">
            <v>5599199940.4800005</v>
          </cell>
        </row>
        <row r="581">
          <cell r="A581" t="str">
            <v>D10-R018</v>
          </cell>
          <cell r="B581">
            <v>2019</v>
          </cell>
          <cell r="C581" t="str">
            <v>190101</v>
          </cell>
          <cell r="D581" t="str">
            <v>R018</v>
          </cell>
          <cell r="E581" t="str">
            <v>D10</v>
          </cell>
          <cell r="F581" t="str">
            <v>Estado Analìtico de Ingresos</v>
          </cell>
          <cell r="K581" t="str">
            <v>* (Ampliación Reducción)</v>
          </cell>
          <cell r="L581" t="str">
            <v>Agregada para Cruce</v>
          </cell>
          <cell r="P581">
            <v>551067540.48000002</v>
          </cell>
          <cell r="S581">
            <v>5048132400</v>
          </cell>
          <cell r="T581">
            <v>551067540.48000002</v>
          </cell>
          <cell r="V581">
            <v>5599199940.4800005</v>
          </cell>
          <cell r="W581">
            <v>5599199940.4800005</v>
          </cell>
        </row>
        <row r="582">
          <cell r="A582" t="str">
            <v>D10-R019</v>
          </cell>
          <cell r="B582">
            <v>2019</v>
          </cell>
          <cell r="C582" t="str">
            <v>190101</v>
          </cell>
          <cell r="D582" t="str">
            <v>R019</v>
          </cell>
          <cell r="E582" t="str">
            <v>D10</v>
          </cell>
          <cell r="F582" t="str">
            <v>Estado Analìtico de Ingresos</v>
          </cell>
          <cell r="K582" t="str">
            <v>* Devengado)</v>
          </cell>
          <cell r="L582" t="str">
            <v>Agregada para Cruce</v>
          </cell>
          <cell r="P582">
            <v>5599199940.4800005</v>
          </cell>
          <cell r="S582">
            <v>5048132400</v>
          </cell>
          <cell r="T582">
            <v>551067540.48000002</v>
          </cell>
          <cell r="V582">
            <v>5599199940.4800005</v>
          </cell>
          <cell r="W582">
            <v>5599199940.4800005</v>
          </cell>
        </row>
        <row r="583">
          <cell r="A583" t="str">
            <v>D10-R020</v>
          </cell>
          <cell r="B583">
            <v>2019</v>
          </cell>
          <cell r="C583" t="str">
            <v>190101</v>
          </cell>
          <cell r="D583" t="str">
            <v>R020</v>
          </cell>
          <cell r="E583" t="str">
            <v>D10</v>
          </cell>
          <cell r="F583" t="str">
            <v>Estado Analìtico de Ingresos</v>
          </cell>
          <cell r="K583" t="str">
            <v>* (Recaudado)</v>
          </cell>
          <cell r="L583" t="str">
            <v>Agregada para Cruce</v>
          </cell>
          <cell r="P583">
            <v>5599199940.4800005</v>
          </cell>
          <cell r="S583">
            <v>5048132400</v>
          </cell>
          <cell r="T583">
            <v>550921596.88999999</v>
          </cell>
          <cell r="V583">
            <v>5599199940.4800005</v>
          </cell>
          <cell r="W583">
            <v>5599199940.4800005</v>
          </cell>
        </row>
        <row r="584">
          <cell r="A584" t="str">
            <v>D11-R021</v>
          </cell>
          <cell r="B584">
            <v>2019</v>
          </cell>
          <cell r="C584" t="str">
            <v>190101</v>
          </cell>
          <cell r="D584" t="str">
            <v>R021</v>
          </cell>
          <cell r="E584" t="str">
            <v>D11</v>
          </cell>
          <cell r="F584" t="str">
            <v>Estado Analítico de Ingresos por Fuente de Financiamiento</v>
          </cell>
          <cell r="K584" t="str">
            <v>* (Estimado)</v>
          </cell>
          <cell r="L584" t="str">
            <v>Agregada para Cruce</v>
          </cell>
          <cell r="P584">
            <v>5048132400</v>
          </cell>
          <cell r="S584">
            <v>5048132400</v>
          </cell>
          <cell r="T584">
            <v>551067540.48000002</v>
          </cell>
          <cell r="V584">
            <v>5599199940.4800005</v>
          </cell>
          <cell r="W584">
            <v>5599199940.4800005</v>
          </cell>
        </row>
        <row r="585">
          <cell r="A585" t="str">
            <v>D11-R022</v>
          </cell>
          <cell r="B585">
            <v>2019</v>
          </cell>
          <cell r="C585" t="str">
            <v>190101</v>
          </cell>
          <cell r="D585" t="str">
            <v>R022</v>
          </cell>
          <cell r="E585" t="str">
            <v>D11</v>
          </cell>
          <cell r="F585" t="str">
            <v>Estado Analítico de Ingresos por Fuente de Financiamiento</v>
          </cell>
          <cell r="K585" t="str">
            <v>* (Ampliación Reducción)</v>
          </cell>
          <cell r="L585" t="str">
            <v>Agregada para Cruce</v>
          </cell>
          <cell r="P585">
            <v>551067540.48000002</v>
          </cell>
          <cell r="S585">
            <v>5048132400</v>
          </cell>
          <cell r="T585">
            <v>551067540.48000002</v>
          </cell>
          <cell r="V585">
            <v>5599199940.4800005</v>
          </cell>
          <cell r="W585">
            <v>5599199940.4800005</v>
          </cell>
        </row>
        <row r="586">
          <cell r="A586" t="str">
            <v>D11-R023</v>
          </cell>
          <cell r="B586">
            <v>2019</v>
          </cell>
          <cell r="C586" t="str">
            <v>190101</v>
          </cell>
          <cell r="D586" t="str">
            <v>R023</v>
          </cell>
          <cell r="E586" t="str">
            <v>D11</v>
          </cell>
          <cell r="F586" t="str">
            <v>Estado Analítico de Ingresos por Fuente de Financiamiento</v>
          </cell>
          <cell r="K586" t="str">
            <v>* Devengado)</v>
          </cell>
          <cell r="L586" t="str">
            <v>Agregada para Cruce</v>
          </cell>
          <cell r="P586">
            <v>5599199940.4800005</v>
          </cell>
          <cell r="S586">
            <v>5048132400</v>
          </cell>
          <cell r="T586">
            <v>551067540.48000002</v>
          </cell>
          <cell r="V586">
            <v>5599199940.4800005</v>
          </cell>
          <cell r="W586">
            <v>5599199940.4800005</v>
          </cell>
        </row>
        <row r="587">
          <cell r="A587" t="str">
            <v>D11-R024</v>
          </cell>
          <cell r="B587">
            <v>2019</v>
          </cell>
          <cell r="C587" t="str">
            <v>190101</v>
          </cell>
          <cell r="D587" t="str">
            <v>R024</v>
          </cell>
          <cell r="E587" t="str">
            <v>D11</v>
          </cell>
          <cell r="F587" t="str">
            <v>Estado Analítico de Ingresos por Fuente de Financiamiento</v>
          </cell>
          <cell r="K587" t="str">
            <v>* (Recaudado)</v>
          </cell>
          <cell r="L587" t="str">
            <v>Agregada para Cruce</v>
          </cell>
          <cell r="P587">
            <v>5599199940.4800005</v>
          </cell>
          <cell r="S587">
            <v>5048132400</v>
          </cell>
          <cell r="T587">
            <v>551067540.48000002</v>
          </cell>
          <cell r="V587">
            <v>5599199940.4800005</v>
          </cell>
          <cell r="W587">
            <v>5599199940.4800005</v>
          </cell>
        </row>
        <row r="588">
          <cell r="A588" t="str">
            <v>D12-R075</v>
          </cell>
          <cell r="B588">
            <v>2019</v>
          </cell>
          <cell r="C588" t="str">
            <v>190101</v>
          </cell>
          <cell r="D588" t="str">
            <v>R075</v>
          </cell>
          <cell r="E588" t="str">
            <v>D12</v>
          </cell>
          <cell r="F588" t="str">
            <v>Estado Analítico del ejercicio del Presupuesto de Egresos Clasificación por Objeto del Gasto (Capítulo y Concepto)</v>
          </cell>
          <cell r="K588" t="str">
            <v>* Total Bienes Muebles</v>
          </cell>
          <cell r="L588" t="str">
            <v>Agregada para Cruce</v>
          </cell>
          <cell r="P588">
            <v>185594014.94</v>
          </cell>
          <cell r="Q588">
            <v>173210519.84999999</v>
          </cell>
          <cell r="V588">
            <v>185594014.94</v>
          </cell>
          <cell r="W588">
            <v>173210519.84999999</v>
          </cell>
        </row>
      </sheetData>
      <sheetData sheetId="2" refreshError="1"/>
      <sheetData sheetId="3">
        <row r="2">
          <cell r="A2" t="str">
            <v>D01</v>
          </cell>
          <cell r="B2" t="str">
            <v>Estado de Situación Financiera</v>
          </cell>
          <cell r="C2">
            <v>1</v>
          </cell>
        </row>
        <row r="3">
          <cell r="A3" t="str">
            <v>D02</v>
          </cell>
          <cell r="B3" t="str">
            <v>Estado de Actividades</v>
          </cell>
          <cell r="C3">
            <v>1</v>
          </cell>
        </row>
        <row r="4">
          <cell r="A4" t="str">
            <v>D03</v>
          </cell>
          <cell r="B4" t="str">
            <v>Estado de Variación en la Hacienda Pública</v>
          </cell>
          <cell r="C4">
            <v>1</v>
          </cell>
        </row>
        <row r="5">
          <cell r="A5" t="str">
            <v>D04</v>
          </cell>
          <cell r="B5" t="str">
            <v>Estado de Cambios en la Situación Financiera</v>
          </cell>
          <cell r="C5">
            <v>1</v>
          </cell>
        </row>
        <row r="6">
          <cell r="A6" t="str">
            <v>D05</v>
          </cell>
          <cell r="B6" t="str">
            <v>Estado de Flujos de Efectivo</v>
          </cell>
          <cell r="C6">
            <v>1</v>
          </cell>
        </row>
        <row r="7">
          <cell r="A7" t="str">
            <v>D06</v>
          </cell>
          <cell r="B7" t="str">
            <v>Estado Analítico del Activo</v>
          </cell>
          <cell r="C7">
            <v>1</v>
          </cell>
        </row>
        <row r="8">
          <cell r="A8" t="str">
            <v>D07</v>
          </cell>
          <cell r="B8" t="str">
            <v>Estado Analítico de la Deuda y Otros Pasivos</v>
          </cell>
          <cell r="C8">
            <v>1</v>
          </cell>
        </row>
        <row r="9">
          <cell r="A9" t="str">
            <v>D08</v>
          </cell>
          <cell r="B9" t="str">
            <v xml:space="preserve">Informe sobre Pasivos Contingentes </v>
          </cell>
          <cell r="C9">
            <v>1</v>
          </cell>
        </row>
        <row r="10">
          <cell r="A10" t="str">
            <v>D09</v>
          </cell>
          <cell r="B10" t="str">
            <v>Notas a los Estados Financieros</v>
          </cell>
          <cell r="C10">
            <v>1</v>
          </cell>
        </row>
        <row r="11">
          <cell r="A11" t="str">
            <v>D10</v>
          </cell>
          <cell r="B11" t="str">
            <v>Estado Analìtico de Ingresos</v>
          </cell>
          <cell r="C11">
            <v>2</v>
          </cell>
        </row>
        <row r="12">
          <cell r="A12" t="str">
            <v>D11</v>
          </cell>
          <cell r="B12" t="str">
            <v>Estado Analítico de Ingresos por Fuente de Financiamiento</v>
          </cell>
          <cell r="C12">
            <v>2</v>
          </cell>
        </row>
        <row r="13">
          <cell r="A13" t="str">
            <v>D12</v>
          </cell>
          <cell r="B13" t="str">
            <v>Estado Analítico del ejercicio del Presupuesto de Egresos Clasificación por Objeto del Gasto (Capítulo y Concepto)</v>
          </cell>
          <cell r="C13">
            <v>2</v>
          </cell>
        </row>
        <row r="14">
          <cell r="A14" t="str">
            <v>D13</v>
          </cell>
          <cell r="B14" t="str">
            <v>Estado Analítico del ejercicio del Presupuesto de Egresos Clasificación Económica (por Tipo de Gasto)</v>
          </cell>
          <cell r="C14">
            <v>2</v>
          </cell>
        </row>
        <row r="15">
          <cell r="A15" t="str">
            <v>D14</v>
          </cell>
          <cell r="B15" t="str">
            <v>Estado Analítico del ejercicio del Presupuesto de Egresos Clasificación Administrativa</v>
          </cell>
          <cell r="C15">
            <v>2</v>
          </cell>
        </row>
        <row r="16">
          <cell r="A16" t="str">
            <v>D15</v>
          </cell>
          <cell r="B16" t="str">
            <v>Estado Analítico del ejercicio del Presupuesto de Egresos Clasificación Funcional (Finalidad y Función)</v>
          </cell>
          <cell r="C16">
            <v>2</v>
          </cell>
        </row>
        <row r="17">
          <cell r="A17" t="str">
            <v>D16</v>
          </cell>
          <cell r="B17" t="str">
            <v>Endeudamiento Neto</v>
          </cell>
        </row>
        <row r="18">
          <cell r="A18" t="str">
            <v>D17</v>
          </cell>
          <cell r="B18" t="str">
            <v>Intereses de la Deuda</v>
          </cell>
        </row>
        <row r="19">
          <cell r="A19" t="str">
            <v>D18</v>
          </cell>
          <cell r="B19" t="str">
            <v>Gasto por Categoría Programática</v>
          </cell>
          <cell r="C19">
            <v>3</v>
          </cell>
        </row>
        <row r="20">
          <cell r="A20" t="str">
            <v>D19</v>
          </cell>
          <cell r="B20" t="str">
            <v>Indicador de Postura Fiscal</v>
          </cell>
          <cell r="C20">
            <v>4</v>
          </cell>
        </row>
        <row r="21">
          <cell r="A21" t="str">
            <v>D20</v>
          </cell>
          <cell r="B21" t="str">
            <v>Programas Presupuestario</v>
          </cell>
          <cell r="C21">
            <v>5</v>
          </cell>
        </row>
      </sheetData>
      <sheetData sheetId="4"/>
    </sheetDataSet>
  </externalBook>
</externalLink>
</file>

<file path=xl/tables/table1.xml><?xml version="1.0" encoding="utf-8"?>
<table xmlns="http://schemas.openxmlformats.org/spreadsheetml/2006/main" id="9" name="tabAnexo01" displayName="tabAnexo01" ref="A10:N33" totalsRowCount="1" headerRowDxfId="560">
  <autoFilter ref="A10:N32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IdRfc" totalsRowLabel="Total" dataDxfId="559">
      <calculatedColumnFormula>+#REF!</calculatedColumnFormula>
    </tableColumn>
    <tableColumn id="2" name="IdEjercicio" dataDxfId="558">
      <calculatedColumnFormula>+#REF!</calculatedColumnFormula>
    </tableColumn>
    <tableColumn id="3" name="Número de Cuenta" totalsRowFunction="count" dataDxfId="557"/>
    <tableColumn id="14" name="Nombre de Cuenta" dataDxfId="556"/>
    <tableColumn id="4" name="Saldo al 31/12/2022" totalsRowFunction="sum" dataDxfId="555" totalsRowDxfId="554" dataCellStyle="Millares"/>
    <tableColumn id="5" name="Número (a 10 digitos)" dataDxfId="553"/>
    <tableColumn id="6" name="Institución Bancaria" dataDxfId="552"/>
    <tableColumn id="7" name="Fecha de Apertura" dataDxfId="551"/>
    <tableColumn id="8" name="Saldo (al 31/dic/2022)" totalsRowFunction="sum" dataDxfId="550" totalsRowDxfId="549" dataCellStyle="Millares"/>
    <tableColumn id="9" name="Fecha de Cancelación " dataDxfId="548"/>
    <tableColumn id="10" name="Personas autorizadas (Nombre)" dataDxfId="547"/>
    <tableColumn id="11" name="Destino (Especificar el manejo)" dataDxfId="546"/>
    <tableColumn id="12" name="Fuente de Financiamiento" dataDxfId="545"/>
    <tableColumn id="13" name="Descripción" dataDxfId="544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1" name="tabAnexo023121722" displayName="tabAnexo023121722" ref="A10:N35" totalsRowCount="1" headerRowDxfId="370">
  <autoFilter ref="A10:N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2" name="IdRfc" dataDxfId="369">
      <calculatedColumnFormula>+#REF!</calculatedColumnFormula>
    </tableColumn>
    <tableColumn id="1" name="IdEjercicio" dataDxfId="368">
      <calculatedColumnFormula>+#REF!</calculatedColumnFormula>
    </tableColumn>
    <tableColumn id="7" name="Número de Cuenta" dataDxfId="367"/>
    <tableColumn id="8" name="Nombre de la Cuenta" dataDxfId="366"/>
    <tableColumn id="3" name="Fecha de Póliza" totalsRowFunction="count" dataDxfId="365"/>
    <tableColumn id="4" name="Número de Póliza" dataDxfId="364" totalsRowDxfId="363"/>
    <tableColumn id="5" name="Identificador/Referencia/Clave" dataDxfId="362"/>
    <tableColumn id="6" name="Concepto/Descripción" dataDxfId="361"/>
    <tableColumn id="15" name="Nombre (banco, arrendadora, casa de bolsa, etc.)" dataDxfId="360" totalsRowDxfId="359" dataCellStyle="Millares"/>
    <tableColumn id="21" name="Saldo (a corto plazo al 31/dic/2022)" totalsRowFunction="sum" dataDxfId="358" totalsRowDxfId="357"/>
    <tableColumn id="22" name="Saldo (a largo plazo al 31/dic/2022)" totalsRowFunction="sum" dataDxfId="356" totalsRowDxfId="355" dataCellStyle="Moneda"/>
    <tableColumn id="9" name="Importe" totalsRowFunction="sum" dataDxfId="354" totalsRowDxfId="353" dataCellStyle="Millares"/>
    <tableColumn id="10" name="Disposición (Plazo)" dataDxfId="352"/>
    <tableColumn id="13" name="Fecha de Vencimiento" dataDxfId="351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20" name="tabAnexo02312172021" displayName="tabAnexo02312172021" ref="A10:J32" totalsRowCount="1" headerRowDxfId="350">
  <autoFilter ref="A10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2" name="IdRfc" dataDxfId="349">
      <calculatedColumnFormula>+#REF!</calculatedColumnFormula>
    </tableColumn>
    <tableColumn id="1" name="IdEjercicio" dataDxfId="348">
      <calculatedColumnFormula>+#REF!</calculatedColumnFormula>
    </tableColumn>
    <tableColumn id="3" name="Fecha de Póliza" totalsRowFunction="count" dataDxfId="347"/>
    <tableColumn id="4" name="Número de Póliza" dataDxfId="346" totalsRowDxfId="345"/>
    <tableColumn id="6" name="Concepto/Descripción" dataDxfId="344"/>
    <tableColumn id="8" name="Acreedor" dataDxfId="343"/>
    <tableColumn id="21" name="Saldo (al 31/dic/2022)" totalsRowFunction="sum" dataDxfId="342" totalsRowDxfId="341"/>
    <tableColumn id="9" name="Periodo de Pago" dataDxfId="340" totalsRowDxfId="339" dataCellStyle="Millares"/>
    <tableColumn id="14" name="Fuente de Financiamiento" dataDxfId="338"/>
    <tableColumn id="12" name="Descripción" dataDxfId="337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9" name="tabAnexo023121720" displayName="tabAnexo023121720" ref="A10:O35" totalsRowCount="1" headerRowDxfId="336">
  <autoFilter ref="A10:O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2" name="IdRfc" dataDxfId="335">
      <calculatedColumnFormula>+#REF!</calculatedColumnFormula>
    </tableColumn>
    <tableColumn id="1" name="IdEjercicio" dataDxfId="334">
      <calculatedColumnFormula>+#REF!</calculatedColumnFormula>
    </tableColumn>
    <tableColumn id="3" name="Fecha de Póliza" totalsRowFunction="count" dataDxfId="333"/>
    <tableColumn id="4" name="Número de Póliza" dataDxfId="332" totalsRowDxfId="331"/>
    <tableColumn id="11" name="Tipo" dataDxfId="330" totalsRowDxfId="329"/>
    <tableColumn id="5" name="Identificador/Referencia/Clave" dataDxfId="328"/>
    <tableColumn id="6" name="Concepto/Descripción" dataDxfId="327"/>
    <tableColumn id="15" name="Nombre" dataDxfId="326" totalsRowDxfId="325" dataCellStyle="Millares"/>
    <tableColumn id="21" name="Saldo (al 31/dic/2022)" totalsRowFunction="sum" dataDxfId="324" totalsRowDxfId="323"/>
    <tableColumn id="22" name="Periodo de Pago" dataDxfId="322" totalsRowDxfId="321" dataCellStyle="Millares"/>
    <tableColumn id="9" name="Importe" totalsRowFunction="sum" dataDxfId="320" totalsRowDxfId="319" dataCellStyle="Moneda"/>
    <tableColumn id="10" name="Fecha" dataDxfId="318"/>
    <tableColumn id="13" name="Situación Jurídica" dataDxfId="317"/>
    <tableColumn id="14" name="Fuente de Financiamiento" dataDxfId="316"/>
    <tableColumn id="12" name="Descripción" dataDxfId="315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22" name="tabAnexo02312172023" displayName="tabAnexo02312172023" ref="A11:K24" totalsRowCount="1" headerRowDxfId="314">
  <autoFilter ref="A11:K23">
    <filterColumn colId="0" hiddenButton="1"/>
    <filterColumn colId="1" hiddenButton="1"/>
    <filterColumn colId="3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IdRfc" dataDxfId="313">
      <calculatedColumnFormula>+#REF!</calculatedColumnFormula>
    </tableColumn>
    <tableColumn id="1" name="IdEjercicio" dataDxfId="312">
      <calculatedColumnFormula>+#REF!</calculatedColumnFormula>
    </tableColumn>
    <tableColumn id="7" name="Mes" totalsRowFunction="count"/>
    <tableColumn id="3" name="Número de Cuenta Contable" dataDxfId="311"/>
    <tableColumn id="8" name="Nombre de la Cuenta" dataDxfId="310"/>
    <tableColumn id="4" name="Carpeta con Integración de Pólizas contables" dataDxfId="309" totalsRowDxfId="308"/>
    <tableColumn id="11" name="Carpeta con Integración de los CFDI´S" dataDxfId="307" totalsRowDxfId="306"/>
    <tableColumn id="5" name="Concepto de Ingreso _x000a_(fondo, programa, transferencia, subsidio u otros)" dataDxfId="305"/>
    <tableColumn id="9" name="Importe mensual" totalsRowFunction="sum" dataDxfId="304" totalsRowDxfId="303" dataCellStyle="Moneda"/>
    <tableColumn id="13" name="Número de la Cuenta Bancaria (A diez digitos)" dataDxfId="302"/>
    <tableColumn id="12" name="Nombre de la Institución Bancaria" dataDxfId="301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23" name="tabAnexo0231217202324" displayName="tabAnexo0231217202324" ref="A31:K44" totalsRowCount="1" headerRowDxfId="300">
  <autoFilter ref="A31:K43"/>
  <tableColumns count="11">
    <tableColumn id="2" name="IdRfc" dataDxfId="299">
      <calculatedColumnFormula>+#REF!</calculatedColumnFormula>
    </tableColumn>
    <tableColumn id="1" name="IdEjercicio" dataDxfId="298">
      <calculatedColumnFormula>+#REF!</calculatedColumnFormula>
    </tableColumn>
    <tableColumn id="7" name="Mes" totalsRowFunction="count"/>
    <tableColumn id="3" name="Número de Cuenta Contable" dataDxfId="297"/>
    <tableColumn id="8" name="Nombre de la Cuenta" dataDxfId="296"/>
    <tableColumn id="4" name="Carpeta con Integración de Pólizas contables" dataDxfId="295" totalsRowDxfId="294"/>
    <tableColumn id="11" name="Carpeta con Integración de los CFDI´S" dataDxfId="293" totalsRowDxfId="292"/>
    <tableColumn id="5" name="Concepto de Ingreso" dataDxfId="291"/>
    <tableColumn id="9" name="Importe mensual" totalsRowFunction="sum" dataDxfId="290" totalsRowDxfId="289" dataCellStyle="Moneda"/>
    <tableColumn id="13" name="Número de la Cuenta Bancaria (A diez digitos)" dataDxfId="288"/>
    <tableColumn id="12" name="Nombre de la Institución Bancaria" dataDxfId="287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24" name="tabAnexo023121720232425" displayName="tabAnexo023121720232425" ref="A53:K66" totalsRowCount="1" headerRowDxfId="286">
  <autoFilter ref="A53:K65"/>
  <tableColumns count="11">
    <tableColumn id="2" name="IdRfc" dataDxfId="285">
      <calculatedColumnFormula>+#REF!</calculatedColumnFormula>
    </tableColumn>
    <tableColumn id="1" name="IdEjercicio" dataDxfId="284">
      <calculatedColumnFormula>+#REF!</calculatedColumnFormula>
    </tableColumn>
    <tableColumn id="7" name="Mes" totalsRowFunction="count"/>
    <tableColumn id="3" name="Número de Cuenta Contable" dataDxfId="283"/>
    <tableColumn id="8" name="Nombre de la Cuenta" dataDxfId="282"/>
    <tableColumn id="4" name="Carpeta con Integración de Pólizas contables" dataDxfId="281" totalsRowDxfId="280"/>
    <tableColumn id="11" name="Carpeta con Integración de los CFDI´S" dataDxfId="279" totalsRowDxfId="278"/>
    <tableColumn id="5" name="Concepto de Ingreso" dataDxfId="277"/>
    <tableColumn id="9" name="Importe mensual" totalsRowFunction="sum" dataDxfId="276" totalsRowDxfId="275" dataCellStyle="Moneda"/>
    <tableColumn id="13" name="Número de la Cuenta Bancaria (A diez digitos)" dataDxfId="274"/>
    <tableColumn id="12" name="Nombre de la Institución Bancaria" dataDxfId="273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31" name="tabAnexo02312172032" displayName="tabAnexo02312172032" ref="A11:AP36" totalsRowCount="1" headerRowDxfId="272">
  <autoFilter ref="A11:AP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42">
    <tableColumn id="3" name="Fecha de Ingreso" totalsRowFunction="count" dataDxfId="271"/>
    <tableColumn id="4" name="RFC" dataDxfId="270" totalsRowDxfId="269"/>
    <tableColumn id="11" name="Nombre" dataDxfId="268" totalsRowDxfId="267"/>
    <tableColumn id="5" name="Cargo" dataDxfId="266"/>
    <tableColumn id="6" name="Area de Adscripción" dataDxfId="265"/>
    <tableColumn id="15" name="Laborados" totalsRowFunction="sum" dataDxfId="264" totalsRowDxfId="263" dataCellStyle="Millares"/>
    <tableColumn id="21" name="Faltas" totalsRowFunction="sum" dataDxfId="262" totalsRowDxfId="261"/>
    <tableColumn id="22" name="Incapacidad" totalsRowFunction="sum" dataDxfId="260" totalsRowDxfId="259" dataCellStyle="Millares"/>
    <tableColumn id="9" name="Salario Diario" dataDxfId="258" totalsRowDxfId="257" dataCellStyle="Millares"/>
    <tableColumn id="10" name="Sueldo Mensual" totalsRowFunction="custom" dataDxfId="256" totalsRowDxfId="255" dataCellStyle="Millares">
      <totalsRowFormula>SUBTOTAL(109,tabAnexo02312172032[Salario Diario])</totalsRowFormula>
    </tableColumn>
    <tableColumn id="13" name="Comisiones" totalsRowFunction="custom" dataDxfId="254" totalsRowDxfId="253" dataCellStyle="Millares">
      <totalsRowFormula>SUBTOTAL(109,tabAnexo02312172032[Salario Diario])</totalsRowFormula>
    </tableColumn>
    <tableColumn id="14" name="Vacaciones" totalsRowFunction="custom" dataDxfId="252" totalsRowDxfId="251" dataCellStyle="Millares">
      <totalsRowFormula>SUBTOTAL(109,tabAnexo02312172032[Salario Diario])</totalsRowFormula>
    </tableColumn>
    <tableColumn id="12" name="Prima Vacacional" totalsRowFunction="custom" dataDxfId="250" totalsRowDxfId="249" dataCellStyle="Millares">
      <totalsRowFormula>SUBTOTAL(109,tabAnexo02312172032[Salario Diario])</totalsRowFormula>
    </tableColumn>
    <tableColumn id="7" name="Prima Dominical" totalsRowFunction="custom" dataDxfId="248" totalsRowDxfId="247" dataCellStyle="Millares">
      <totalsRowFormula>SUBTOTAL(109,tabAnexo02312172032[Salario Diario])</totalsRowFormula>
    </tableColumn>
    <tableColumn id="8" name="Premio de Puntualidad" totalsRowFunction="custom" dataDxfId="246" totalsRowDxfId="245" dataCellStyle="Millares">
      <totalsRowFormula>SUBTOTAL(109,tabAnexo02312172032[Salario Diario])</totalsRowFormula>
    </tableColumn>
    <tableColumn id="16" name="Premio de Asistencia" totalsRowFunction="custom" dataDxfId="244" totalsRowDxfId="243" dataCellStyle="Millares">
      <totalsRowFormula>SUBTOTAL(109,tabAnexo02312172032[Salario Diario])</totalsRowFormula>
    </tableColumn>
    <tableColumn id="17" name="Horas Extras" totalsRowFunction="custom" dataDxfId="242" totalsRowDxfId="241" dataCellStyle="Millares">
      <totalsRowFormula>SUBTOTAL(109,tabAnexo02312172032[Salario Diario])</totalsRowFormula>
    </tableColumn>
    <tableColumn id="18" name="Aguinaldo" totalsRowFunction="custom" dataDxfId="240" totalsRowDxfId="239" dataCellStyle="Millares">
      <totalsRowFormula>SUBTOTAL(109,tabAnexo02312172032[Salario Diario])</totalsRowFormula>
    </tableColumn>
    <tableColumn id="19" name="Gratificaciones_x000a_ (especificar el tipo de gratificación, se pueden agregar columnas)" totalsRowFunction="custom" dataDxfId="238" totalsRowDxfId="237" dataCellStyle="Millares">
      <totalsRowFormula>SUBTOTAL(109,tabAnexo02312172032[Salario Diario])</totalsRowFormula>
    </tableColumn>
    <tableColumn id="20" name=" Compensaciones_x000a_ (especificar el tipo de gratificación, se pueden agregar columnas)" totalsRowFunction="custom" dataDxfId="236" totalsRowDxfId="235" dataCellStyle="Millares">
      <totalsRowFormula>SUBTOTAL(109,tabAnexo02312172032[Salario Diario])</totalsRowFormula>
    </tableColumn>
    <tableColumn id="23" name=" Fondo de Ahorro" totalsRowFunction="custom" dataDxfId="234" totalsRowDxfId="233" dataCellStyle="Millares">
      <totalsRowFormula>SUBTOTAL(109,tabAnexo02312172032[Salario Diario])</totalsRowFormula>
    </tableColumn>
    <tableColumn id="24" name=" Previsión Social _x000a_ (agregar columnas por cada concepto de previsión social)" totalsRowFunction="custom" dataDxfId="232" totalsRowDxfId="231" dataCellStyle="Millares">
      <totalsRowFormula>SUBTOTAL(109,tabAnexo02312172032[Salario Diario])</totalsRowFormula>
    </tableColumn>
    <tableColumn id="25" name="Canasta básica y quinquenios" totalsRowFunction="custom" dataDxfId="230" totalsRowDxfId="229" dataCellStyle="Millares">
      <totalsRowFormula>SUBTOTAL(109,tabAnexo02312172032[Salario Diario])</totalsRowFormula>
    </tableColumn>
    <tableColumn id="26" name=" Total Percep" totalsRowFunction="custom" dataDxfId="228" totalsRowDxfId="227">
      <calculatedColumnFormula>tabAnexo02312172032[[#This Row],[Sueldo Mensual]]*12+SUM(tabAnexo02312172032[[#This Row],[Comisiones]:[Canasta básica y quinquenios]])</calculatedColumnFormula>
      <totalsRowFormula>SUBTOTAL(109,tabAnexo02312172032[Salario Diario])</totalsRowFormula>
    </tableColumn>
    <tableColumn id="27" name=" Prima Vacacional " totalsRowFunction="custom" dataDxfId="226" totalsRowDxfId="225" dataCellStyle="Millares">
      <totalsRowFormula>SUBTOTAL(109,tabAnexo02312172032[Salario Diario])</totalsRowFormula>
    </tableColumn>
    <tableColumn id="28" name=" Prima Dominical " totalsRowFunction="custom" dataDxfId="224" totalsRowDxfId="223" dataCellStyle="Millares">
      <totalsRowFormula>SUBTOTAL(109,tabAnexo02312172032[Salario Diario])</totalsRowFormula>
    </tableColumn>
    <tableColumn id="29" name=" Aguinaldo y Gratific" totalsRowFunction="custom" dataDxfId="222" totalsRowDxfId="221" dataCellStyle="Millares">
      <totalsRowFormula>SUBTOTAL(109,tabAnexo02312172032[Salario Diario])</totalsRowFormula>
    </tableColumn>
    <tableColumn id="30" name=" Tiempo Extra " totalsRowFunction="custom" dataDxfId="220" totalsRowDxfId="219" dataCellStyle="Millares">
      <totalsRowFormula>SUBTOTAL(109,tabAnexo02312172032[Salario Diario])</totalsRowFormula>
    </tableColumn>
    <tableColumn id="32" name=" Fondo de Ahorro " totalsRowFunction="custom" dataDxfId="218" totalsRowDxfId="217" dataCellStyle="Millares">
      <totalsRowFormula>SUBTOTAL(109,tabAnexo02312172032[Salario Diario])</totalsRowFormula>
    </tableColumn>
    <tableColumn id="33" name=" Previsión Social " totalsRowFunction="custom" dataDxfId="216" totalsRowDxfId="215" dataCellStyle="Millares">
      <totalsRowFormula>SUBTOTAL(109,tabAnexo02312172032[Salario Diario])</totalsRowFormula>
    </tableColumn>
    <tableColumn id="34" name=" Total de Percep Exentas " totalsRowFunction="custom" dataDxfId="214" totalsRowDxfId="213">
      <calculatedColumnFormula>SUM(tabAnexo02312172032[[#This Row],[ Prima Vacacional ]:[ Previsión Social ]])</calculatedColumnFormula>
      <totalsRowFormula>SUBTOTAL(109,tabAnexo02312172032[Salario Diario])</totalsRowFormula>
    </tableColumn>
    <tableColumn id="35" name="Total Percep Gravadas" totalsRowFunction="custom" dataDxfId="212" totalsRowDxfId="211">
      <calculatedColumnFormula>tabAnexo02312172032[[#This Row],[ Total Percep]]-tabAnexo02312172032[[#This Row],[ Total de Percep Exentas ]]</calculatedColumnFormula>
      <totalsRowFormula>SUBTOTAL(109,tabAnexo02312172032[Salario Diario])</totalsRowFormula>
    </tableColumn>
    <tableColumn id="36" name="ISR Retenido" totalsRowFunction="custom" dataDxfId="210" totalsRowDxfId="209" dataCellStyle="Millares">
      <totalsRowFormula>SUBTOTAL(109,tabAnexo02312172032[Salario Diario])</totalsRowFormula>
    </tableColumn>
    <tableColumn id="37" name="Subsidio para el Empleo" totalsRowFunction="custom" dataDxfId="208" totalsRowDxfId="207" dataCellStyle="Millares">
      <totalsRowFormula>SUBTOTAL(109,tabAnexo02312172032[Salario Diario])</totalsRowFormula>
    </tableColumn>
    <tableColumn id="38" name="IMSS" totalsRowFunction="custom" dataDxfId="206" totalsRowDxfId="205" dataCellStyle="Millares">
      <totalsRowFormula>SUBTOTAL(109,tabAnexo02312172032[Salario Diario])</totalsRowFormula>
    </tableColumn>
    <tableColumn id="39" name="ISSSTE" totalsRowFunction="custom" dataDxfId="204" totalsRowDxfId="203" dataCellStyle="Millares">
      <totalsRowFormula>SUBTOTAL(109,tabAnexo02312172032[Salario Diario])</totalsRowFormula>
    </tableColumn>
    <tableColumn id="40" name="ISSSTEP" totalsRowFunction="custom" dataDxfId="202" totalsRowDxfId="201" dataCellStyle="Millares">
      <totalsRowFormula>SUBTOTAL(109,tabAnexo02312172032[Salario Diario])</totalsRowFormula>
    </tableColumn>
    <tableColumn id="41" name="INFONAVIT" totalsRowFunction="custom" dataDxfId="200" totalsRowDxfId="199" dataCellStyle="Millares">
      <totalsRowFormula>SUBTOTAL(109,tabAnexo02312172032[Salario Diario])</totalsRowFormula>
    </tableColumn>
    <tableColumn id="42" name="SAR" totalsRowFunction="custom" dataDxfId="198" totalsRowDxfId="197" dataCellStyle="Millares">
      <totalsRowFormula>SUBTOTAL(109,tabAnexo02312172032[Salario Diario])</totalsRowFormula>
    </tableColumn>
    <tableColumn id="43" name="Otras Deduc" totalsRowFunction="custom" dataDxfId="196" totalsRowDxfId="195" dataCellStyle="Millares">
      <totalsRowFormula>SUBTOTAL(109,tabAnexo02312172032[Salario Diario])</totalsRowFormula>
    </tableColumn>
    <tableColumn id="44" name="Total Deducciones" totalsRowFunction="custom" dataDxfId="194" totalsRowDxfId="193" dataCellStyle="Millares">
      <calculatedColumnFormula>SUM(tabAnexo02312172032[[#This Row],[IMSS]:[Otras Deduc]])</calculatedColumnFormula>
      <totalsRowFormula>SUBTOTAL(109,tabAnexo02312172032[Salario Diario])</totalsRowFormula>
    </tableColumn>
    <tableColumn id="45" name="NETO A PAGAR" totalsRowFunction="custom" dataDxfId="192" totalsRowDxfId="191" dataCellStyle="Millares">
      <calculatedColumnFormula>tabAnexo02312172032[[#This Row],[ Total Percep]]+tabAnexo02312172032[[#This Row],[Subsidio para el Empleo]]-tabAnexo02312172032[[#This Row],[ISR Retenido]]-tabAnexo02312172032[[#This Row],[Total Deducciones]]</calculatedColumnFormula>
      <totalsRowFormula>SUBTOTAL(109,tabAnexo02312172032[Salario Diario])</totalsRowFormula>
    </tableColumn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29" name="tabAnexo011328" displayName="tabAnexo011328" ref="A11:N34" totalsRowCount="1" headerRowDxfId="190">
  <tableColumns count="14">
    <tableColumn id="1" name="IdRfc" totalsRowLabel="Total" dataDxfId="189">
      <calculatedColumnFormula>+[1]Datos!$B$15</calculatedColumnFormula>
    </tableColumn>
    <tableColumn id="2" name="IdEjercicio" dataDxfId="188">
      <calculatedColumnFormula>+[1]Datos!$B$18</calculatedColumnFormula>
    </tableColumn>
    <tableColumn id="3" name="Unidad Responsable" dataDxfId="187"/>
    <tableColumn id="14" name="Clave Presupuestal " dataDxfId="186"/>
    <tableColumn id="4" name="Concepto " dataDxfId="185" totalsRowDxfId="184" dataCellStyle="Millares"/>
    <tableColumn id="5" name="Valor Estimado Total (pesos)" dataDxfId="183"/>
    <tableColumn id="6" name="Cantidad " dataDxfId="182"/>
    <tableColumn id="7" name="Unidad de Medida" dataDxfId="181"/>
    <tableColumn id="15" name="I" dataDxfId="180" totalsRowDxfId="179"/>
    <tableColumn id="13" name="II" dataDxfId="178" totalsRowDxfId="177"/>
    <tableColumn id="12" name="III" dataDxfId="176" totalsRowDxfId="175"/>
    <tableColumn id="11" name="IV" dataDxfId="174" totalsRowDxfId="173"/>
    <tableColumn id="9" name="Fecha Estimada de Adquisición " dataDxfId="172"/>
    <tableColumn id="10" name="Tipo de procedimiento " dataDxfId="171" totalsRowDxfId="170" dataCellStyle="Millares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25" name="tabAnexo0231217202326" displayName="tabAnexo0231217202326" ref="A9:P49" totalsRowCount="1" headerRowDxfId="169">
  <autoFilter ref="A9:P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2" name="IdRfc" dataDxfId="168">
      <calculatedColumnFormula>+#REF!</calculatedColumnFormula>
    </tableColumn>
    <tableColumn id="1" name="IdEjercicio" dataDxfId="167">
      <calculatedColumnFormula>+#REF!</calculatedColumnFormula>
    </tableColumn>
    <tableColumn id="7" name="Concepto" totalsRowFunction="count"/>
    <tableColumn id="3" name="Enero" dataDxfId="166"/>
    <tableColumn id="8" name="Febrero" dataDxfId="165"/>
    <tableColumn id="4" name="Marzo" dataDxfId="164" totalsRowDxfId="163"/>
    <tableColumn id="11" name="Abril" dataDxfId="162" totalsRowDxfId="161"/>
    <tableColumn id="5" name="Mayo" dataDxfId="160"/>
    <tableColumn id="9" name="Junio" totalsRowFunction="sum" dataDxfId="159" totalsRowDxfId="158" dataCellStyle="Moneda"/>
    <tableColumn id="13" name="Julio" dataDxfId="157"/>
    <tableColumn id="17" name="Agosto" dataDxfId="156"/>
    <tableColumn id="16" name="Septiembre" dataDxfId="155"/>
    <tableColumn id="15" name="Octubre" dataDxfId="154"/>
    <tableColumn id="14" name="Noviembre" dataDxfId="153"/>
    <tableColumn id="12" name="Diciembre" dataDxfId="152"/>
    <tableColumn id="18" name="Total" dataDxfId="151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28" name="tabAnexo023121720232629" displayName="tabAnexo023121720232629" ref="A9:P49" totalsRowCount="1" headerRowDxfId="150">
  <autoFilter ref="A9:P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2" name="IdRfc" dataDxfId="149">
      <calculatedColumnFormula>+#REF!</calculatedColumnFormula>
    </tableColumn>
    <tableColumn id="1" name="IdEjercicio" dataDxfId="148">
      <calculatedColumnFormula>+#REF!</calculatedColumnFormula>
    </tableColumn>
    <tableColumn id="7" name="Concepto" totalsRowFunction="count"/>
    <tableColumn id="3" name="Enero" dataDxfId="147"/>
    <tableColumn id="8" name="Febrero" dataDxfId="146"/>
    <tableColumn id="4" name="Marzo" dataDxfId="145" totalsRowDxfId="144"/>
    <tableColumn id="11" name="Abril" dataDxfId="143" totalsRowDxfId="142"/>
    <tableColumn id="5" name="Mayo" dataDxfId="141"/>
    <tableColumn id="9" name="Junio" totalsRowFunction="sum" dataDxfId="140" totalsRowDxfId="139" dataCellStyle="Moneda"/>
    <tableColumn id="13" name="Julio" dataDxfId="138"/>
    <tableColumn id="17" name="Agosto" dataDxfId="137"/>
    <tableColumn id="16" name="Septiembre" dataDxfId="136"/>
    <tableColumn id="15" name="Octubre" dataDxfId="135"/>
    <tableColumn id="14" name="Noviembre" dataDxfId="134"/>
    <tableColumn id="12" name="Diciembre" dataDxfId="133"/>
    <tableColumn id="18" name="Total" dataDxfId="13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0" name="tabAnexo0111" displayName="tabAnexo0111" ref="A10:M33" totalsRowCount="1" headerRowDxfId="543">
  <autoFilter ref="A10:M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IdRfc" totalsRowLabel="Total" dataDxfId="542">
      <calculatedColumnFormula>+#REF!</calculatedColumnFormula>
    </tableColumn>
    <tableColumn id="2" name="IdEjercicio" dataDxfId="541">
      <calculatedColumnFormula>+#REF!</calculatedColumnFormula>
    </tableColumn>
    <tableColumn id="3" name="Número de Cuenta" totalsRowFunction="count" dataDxfId="540"/>
    <tableColumn id="14" name="Nombre de Cuenta" dataDxfId="539"/>
    <tableColumn id="15" name="Fecha de Registro de la Póliza" dataDxfId="538"/>
    <tableColumn id="16" name="Número de Póliza" dataDxfId="537"/>
    <tableColumn id="4" name="Saldo Contable al 31/12/2022" totalsRowFunction="sum" dataDxfId="536" totalsRowDxfId="535" dataCellStyle="Millares"/>
    <tableColumn id="5" name="Nombre del Fideicomitente" dataDxfId="534"/>
    <tableColumn id="6" name="Nombre del Fiduciario" dataDxfId="533"/>
    <tableColumn id="7" name="Nombre del Fideicomisario" dataDxfId="532"/>
    <tableColumn id="8" name="Objeto del Fideicomiso" dataDxfId="531" totalsRowDxfId="530" dataCellStyle="Millares"/>
    <tableColumn id="9" name="Fecha de Firma del Contrato" dataDxfId="529"/>
    <tableColumn id="10" name="Saldo estado cta al 31/12/2022" totalsRowFunction="sum" dataDxfId="528" totalsRowDxfId="527" dataCellStyle="Millares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5" name="tabAnexo0231217202326296" displayName="tabAnexo0231217202326296" ref="A9:P49" totalsRowCount="1" headerRowDxfId="131">
  <autoFilter ref="A9:P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2" name="IdRfc" dataDxfId="130">
      <calculatedColumnFormula>+#REF!</calculatedColumnFormula>
    </tableColumn>
    <tableColumn id="1" name="IdEjercicio" dataDxfId="129">
      <calculatedColumnFormula>+#REF!</calculatedColumnFormula>
    </tableColumn>
    <tableColumn id="7" name="Concepto" totalsRowFunction="count"/>
    <tableColumn id="3" name="Enero" dataDxfId="128"/>
    <tableColumn id="8" name="Febrero" dataDxfId="127"/>
    <tableColumn id="4" name="Marzo" dataDxfId="126" totalsRowDxfId="125"/>
    <tableColumn id="11" name="Abril" dataDxfId="124" totalsRowDxfId="123"/>
    <tableColumn id="5" name="Mayo" dataDxfId="122"/>
    <tableColumn id="9" name="Junio" totalsRowFunction="sum" dataDxfId="121" totalsRowDxfId="120" dataCellStyle="Moneda"/>
    <tableColumn id="13" name="Julio" dataDxfId="119"/>
    <tableColumn id="17" name="Agosto" dataDxfId="118"/>
    <tableColumn id="16" name="Septiembre" dataDxfId="117"/>
    <tableColumn id="15" name="Octubre" dataDxfId="116"/>
    <tableColumn id="14" name="Noviembre" dataDxfId="115"/>
    <tableColumn id="12" name="Diciembre" dataDxfId="114"/>
    <tableColumn id="18" name="Total" dataDxfId="11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32" name="tabAnexo0113282" displayName="tabAnexo0113282" ref="A10:U33" totalsRowCount="1" headerRowDxfId="112">
  <tableColumns count="21">
    <tableColumn id="1" name="IdRfc" totalsRowLabel="Total" dataDxfId="111">
      <calculatedColumnFormula>+[2]Datos!$B$15</calculatedColumnFormula>
    </tableColumn>
    <tableColumn id="2" name="IdEjercicio" dataDxfId="110">
      <calculatedColumnFormula>+[2]Datos!$B$18</calculatedColumnFormula>
    </tableColumn>
    <tableColumn id="16" name="Núm de Procedimiento "/>
    <tableColumn id="8" name="Tipo de Procedimiento "/>
    <tableColumn id="9" name="Concepto"/>
    <tableColumn id="3" name="Número de Convocatoria" dataDxfId="109"/>
    <tableColumn id="14" name="Fecha de la convocatoria" dataDxfId="108"/>
    <tableColumn id="17" name="Núm. De oficio Autorización Presupuestal" dataDxfId="107"/>
    <tableColumn id="32" name="Origen de los Recursos" dataDxfId="106"/>
    <tableColumn id="12" name="Nombre de _x000a_Concursantes" dataDxfId="105"/>
    <tableColumn id="31" name="Fecha del Dictamen de Excepción " dataDxfId="104" totalsRowDxfId="103" dataCellStyle="Millares"/>
    <tableColumn id="29" name="Fecha de la Junta de Aclaraciones " dataDxfId="102" totalsRowDxfId="101" dataCellStyle="Millares"/>
    <tableColumn id="28" name="Núm. De Acta de Presentación de Documentación legal y Apertura de Propuestas Técnicas" dataDxfId="100" totalsRowDxfId="99" dataCellStyle="Millares"/>
    <tableColumn id="27" name="Núm de Acta de Apertura de Propuestas Económicas " dataDxfId="98" totalsRowDxfId="97" dataCellStyle="Millares"/>
    <tableColumn id="26" name="Núm. de Dictámen Técnico " dataDxfId="96" totalsRowDxfId="95" dataCellStyle="Millares"/>
    <tableColumn id="7" name="Núm. De Fallo" dataDxfId="94" totalsRowDxfId="93" dataCellStyle="Millares"/>
    <tableColumn id="6" name="Concursante Ganador" dataDxfId="92" totalsRowDxfId="91" dataCellStyle="Millares"/>
    <tableColumn id="11" name="Núm. De Inscripción al Padrón de Proveedores" dataDxfId="90" totalsRowDxfId="89" dataCellStyle="Millares"/>
    <tableColumn id="24" name="Núm. De Contrato " dataDxfId="88" totalsRowDxfId="87" dataCellStyle="Millares"/>
    <tableColumn id="10" name="Importe Contratado" dataDxfId="86" totalsRowDxfId="85" dataCellStyle="Millares"/>
    <tableColumn id="33" name="Núm. De Póliza de Fianza" dataDxfId="84" totalsRowDxfId="83" dataCellStyle="Millares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30" name="tabAnexo01132825" displayName="tabAnexo01132825" ref="A10:U33" totalsRowCount="1" headerRowDxfId="82">
  <tableColumns count="21">
    <tableColumn id="1" name="IdRfc" totalsRowLabel="Total" dataDxfId="81">
      <calculatedColumnFormula>+[2]Datos!$B$15</calculatedColumnFormula>
    </tableColumn>
    <tableColumn id="2" name="IdEjercicio" dataDxfId="80">
      <calculatedColumnFormula>+[2]Datos!$B$18</calculatedColumnFormula>
    </tableColumn>
    <tableColumn id="10" name="Tipo de Contrato (por objeto de gasto)" totalsRowFunction="count"/>
    <tableColumn id="16" name="Tipo de Procedimiento" totalsRowFunction="count"/>
    <tableColumn id="3" name="Núm. De Contrato " totalsRowFunction="count" dataDxfId="79"/>
    <tableColumn id="14" name="Objeto del Contrato " dataDxfId="78"/>
    <tableColumn id="22" name="Importe sin IVA" dataDxfId="77"/>
    <tableColumn id="11" name="Importe con IVA Contratado" totalsRowFunction="sum" dataDxfId="76" totalsRowDxfId="75" dataCellStyle="Millares"/>
    <tableColumn id="18" name="Importe Mínimo" dataDxfId="74" totalsRowDxfId="73" dataCellStyle="Millares"/>
    <tableColumn id="21" name="Importe Máximo" dataDxfId="72" totalsRowDxfId="71" dataCellStyle="Millares"/>
    <tableColumn id="4" name="Vigencia" dataDxfId="70" totalsRowDxfId="69" dataCellStyle="Millares"/>
    <tableColumn id="5" name="Fecha de la Firma del Contrato" dataDxfId="68"/>
    <tableColumn id="8" name="Fecha de la Modificación al Contrato " dataDxfId="67"/>
    <tableColumn id="19" name="Origen de los Recursos " dataDxfId="66"/>
    <tableColumn id="20" name="Número de Póliza de Fianza" dataDxfId="65"/>
    <tableColumn id="6" name="Nombre del Proveedor" dataDxfId="64"/>
    <tableColumn id="7" name="Domicilio del Proveedor" dataDxfId="63"/>
    <tableColumn id="9" name="Representante Legal del Proveedor" dataDxfId="62"/>
    <tableColumn id="12" name="Importe total pagado" dataDxfId="61"/>
    <tableColumn id="13" name="Cuenta bancaria" dataDxfId="60"/>
    <tableColumn id="17" name="Número de la Constancia del Padron de Proveedores" dataDxfId="59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33" name="tabAnexo0231217203211" displayName="tabAnexo0231217203211" ref="A11:AD36" totalsRowCount="1" headerRowDxfId="58">
  <tableColumns count="30">
    <tableColumn id="4" name="Núm. De Obra/Acción" dataDxfId="57" totalsRowDxfId="56"/>
    <tableColumn id="11" name="Núm de Contrato" dataDxfId="55" totalsRowDxfId="54"/>
    <tableColumn id="5" name="Nombre de la Obra/Acción" dataDxfId="53"/>
    <tableColumn id="6" name="Núm de Oficio " dataDxfId="52"/>
    <tableColumn id="15" name="Fecha de Oficio" dataDxfId="51" totalsRowDxfId="50" dataCellStyle="Millares"/>
    <tableColumn id="21" name="Tipo de Fondo" dataDxfId="49" totalsRowDxfId="48"/>
    <tableColumn id="10" name="Federales" totalsRowFunction="sum" dataDxfId="47" totalsRowDxfId="46" dataCellStyle="Millares"/>
    <tableColumn id="13" name="Estatales" totalsRowFunction="sum" dataDxfId="45" totalsRowDxfId="44" dataCellStyle="Millares"/>
    <tableColumn id="14" name="Propios" totalsRowFunction="sum" dataDxfId="43" totalsRowDxfId="42" dataCellStyle="Millares"/>
    <tableColumn id="12" name="Tipo de Adjudicación" dataDxfId="41" totalsRowDxfId="40" dataCellStyle="Millares"/>
    <tableColumn id="7" name="Núm. De Procedimiento" dataDxfId="39" totalsRowDxfId="38" dataCellStyle="Millares"/>
    <tableColumn id="8" name="Fecha de Fallo" dataDxfId="37" totalsRowDxfId="36" dataCellStyle="Millares"/>
    <tableColumn id="16" name="Fecha de Firma de Contrato " dataDxfId="35" totalsRowDxfId="34" dataCellStyle="Millares"/>
    <tableColumn id="17" name="Importe del Contrato " dataDxfId="33" totalsRowDxfId="32" dataCellStyle="Millares"/>
    <tableColumn id="18" name="Inicio " dataDxfId="31" totalsRowDxfId="30" dataCellStyle="Millares"/>
    <tableColumn id="19" name="Termino " dataDxfId="29" totalsRowDxfId="28" dataCellStyle="Millares"/>
    <tableColumn id="20" name="Núm. de Fianza de Cumplimiento " dataDxfId="27" totalsRowDxfId="26" dataCellStyle="Millares"/>
    <tableColumn id="23" name="Proveedor Contratado " dataDxfId="25" totalsRowDxfId="24" dataCellStyle="Millares"/>
    <tableColumn id="24" name="Representante Legal" dataDxfId="23" totalsRowDxfId="22" dataCellStyle="Millares"/>
    <tableColumn id="25" name="Socios o Accionistas " dataDxfId="21" totalsRowDxfId="20" dataCellStyle="Millares"/>
    <tableColumn id="26" name="Monto de Finiquito " totalsRowFunction="sum" dataDxfId="19" totalsRowDxfId="18"/>
    <tableColumn id="27" name="Fecha de Acta Entrega Recepción " dataDxfId="17" totalsRowDxfId="16" dataCellStyle="Millares"/>
    <tableColumn id="28" name="Periodo de Ejecución Real" dataDxfId="15" totalsRowDxfId="14" dataCellStyle="Millares"/>
    <tableColumn id="29" name="Núm. De Fianza de Vicios Ocultos" dataDxfId="13" totalsRowDxfId="12" dataCellStyle="Millares"/>
    <tableColumn id="30" name="Monto Devengado " totalsRowFunction="sum" dataDxfId="11" totalsRowDxfId="10" dataCellStyle="Millares"/>
    <tableColumn id="32" name="Monto por Ejercer" totalsRowFunction="sum" dataDxfId="9" totalsRowDxfId="8" dataCellStyle="Millares"/>
    <tableColumn id="33" name="Estatus de la Obra" dataDxfId="7" totalsRowDxfId="6" dataCellStyle="Millares"/>
    <tableColumn id="34" name="Cuenta de Registro Contable" dataDxfId="5" totalsRowDxfId="4"/>
    <tableColumn id="1" name="Importe total pagado" dataDxfId="3" totalsRowDxfId="2" dataCellStyle="Millares"/>
    <tableColumn id="2" name="Cuenta bancaria" dataDxfId="1" totalsRowDxfId="0" dataCellStyle="Millare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tabAnexo023122" displayName="tabAnexo023122" ref="A10:O35" totalsRowCount="1" headerRowDxfId="526">
  <autoFilter ref="A10:O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2" name="IdRfc" dataDxfId="525">
      <calculatedColumnFormula>+#REF!</calculatedColumnFormula>
    </tableColumn>
    <tableColumn id="1" name="IdEjercicio" dataDxfId="524">
      <calculatedColumnFormula>+#REF!</calculatedColumnFormula>
    </tableColumn>
    <tableColumn id="3" name="Fecha de Póliza" totalsRowFunction="count" dataDxfId="523"/>
    <tableColumn id="4" name="Número de Póliza" dataDxfId="522" totalsRowDxfId="521"/>
    <tableColumn id="11" name="Tipo" dataDxfId="520" totalsRowDxfId="519"/>
    <tableColumn id="5" name="Identificador/Referencia/Clave" dataDxfId="518"/>
    <tableColumn id="6" name="Concepto/Descripción" dataDxfId="517"/>
    <tableColumn id="15" name="Nombre" dataDxfId="516" totalsRowDxfId="515" dataCellStyle="Millares"/>
    <tableColumn id="21" name="Saldo (al 31/dic/2022)" totalsRowFunction="sum" dataDxfId="514" totalsRowDxfId="513"/>
    <tableColumn id="22" name="Periodo de Pago" dataDxfId="512" totalsRowDxfId="511" dataCellStyle="Millares"/>
    <tableColumn id="9" name="Importe" totalsRowFunction="sum" dataDxfId="510" totalsRowDxfId="509" dataCellStyle="Moneda"/>
    <tableColumn id="10" name="Fecha" dataDxfId="508"/>
    <tableColumn id="13" name="Situación Jurídica" dataDxfId="507"/>
    <tableColumn id="14" name="Fuente de Financiamiento" dataDxfId="506"/>
    <tableColumn id="12" name="Descripción" dataDxfId="50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" name="tabAnexo02312173" displayName="tabAnexo02312173" ref="A10:O35" totalsRowCount="1" headerRowDxfId="504">
  <autoFilter ref="A10:O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2" name="IdRfc" dataDxfId="503">
      <calculatedColumnFormula>+#REF!</calculatedColumnFormula>
    </tableColumn>
    <tableColumn id="1" name="IdEjercicio" dataDxfId="502">
      <calculatedColumnFormula>+#REF!</calculatedColumnFormula>
    </tableColumn>
    <tableColumn id="3" name="Fecha de Póliza" totalsRowFunction="count" dataDxfId="501"/>
    <tableColumn id="4" name="Número de Póliza" dataDxfId="500" totalsRowDxfId="499"/>
    <tableColumn id="11" name="Tipo" dataDxfId="498" totalsRowDxfId="497"/>
    <tableColumn id="5" name="Identificador/Referencia/Clave" dataDxfId="496"/>
    <tableColumn id="6" name="Concepto/Descripción" dataDxfId="495"/>
    <tableColumn id="15" name="Nombre" dataDxfId="494" totalsRowDxfId="493" dataCellStyle="Millares"/>
    <tableColumn id="21" name="Saldo (al 31/dic/2022)" totalsRowFunction="sum" dataDxfId="492" totalsRowDxfId="491"/>
    <tableColumn id="22" name="Periodo de Pago" dataDxfId="490" totalsRowDxfId="489" dataCellStyle="Millares"/>
    <tableColumn id="9" name="Importe" totalsRowFunction="sum" dataDxfId="488" totalsRowDxfId="487" dataCellStyle="Moneda"/>
    <tableColumn id="10" name="Fecha" dataDxfId="486"/>
    <tableColumn id="13" name="Situación Jurídica" dataDxfId="485"/>
    <tableColumn id="14" name="Fuente de Financiamiento" dataDxfId="484"/>
    <tableColumn id="12" name="Descripción" dataDxfId="48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" name="tabAnexo023121734" displayName="tabAnexo023121734" ref="A10:O35" totalsRowCount="1" headerRowDxfId="482">
  <autoFilter ref="A10:O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2" name="IdRfc" dataDxfId="481">
      <calculatedColumnFormula>+#REF!</calculatedColumnFormula>
    </tableColumn>
    <tableColumn id="1" name="IdEjercicio" dataDxfId="480">
      <calculatedColumnFormula>+#REF!</calculatedColumnFormula>
    </tableColumn>
    <tableColumn id="3" name="Fecha de Póliza" totalsRowFunction="count" dataDxfId="479"/>
    <tableColumn id="4" name="Número de Póliza" dataDxfId="478" totalsRowDxfId="477"/>
    <tableColumn id="11" name="Tipo" dataDxfId="476" totalsRowDxfId="475"/>
    <tableColumn id="5" name="Identificador/Referencia/Clave" dataDxfId="474"/>
    <tableColumn id="6" name="Concepto/Descripción" dataDxfId="473"/>
    <tableColumn id="15" name="Nombre" dataDxfId="472" totalsRowDxfId="471" dataCellStyle="Millares"/>
    <tableColumn id="21" name="Saldo (al 31/dic/2022)" totalsRowFunction="sum" dataDxfId="470" totalsRowDxfId="469"/>
    <tableColumn id="22" name="Periodo de Pago" dataDxfId="468" totalsRowDxfId="467" dataCellStyle="Millares"/>
    <tableColumn id="9" name="Importe" totalsRowFunction="sum" dataDxfId="466" totalsRowDxfId="465" dataCellStyle="Moneda"/>
    <tableColumn id="10" name="Fecha" dataDxfId="464"/>
    <tableColumn id="13" name="Situación Jurídica" dataDxfId="463"/>
    <tableColumn id="14" name="Fuente de Financiamiento" dataDxfId="462"/>
    <tableColumn id="12" name="Descripción" dataDxfId="461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1" name="tabAnexo02312" displayName="tabAnexo02312" ref="A10:O35" totalsRowCount="1" headerRowDxfId="460">
  <autoFilter ref="A10:O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2" name="IdRfc" dataDxfId="459">
      <calculatedColumnFormula>+#REF!</calculatedColumnFormula>
    </tableColumn>
    <tableColumn id="1" name="IdEjercicio" dataDxfId="458">
      <calculatedColumnFormula>+#REF!</calculatedColumnFormula>
    </tableColumn>
    <tableColumn id="3" name="Fecha de Póliza" totalsRowFunction="count" dataDxfId="457"/>
    <tableColumn id="4" name="Número de Póliza" dataDxfId="456" totalsRowDxfId="455"/>
    <tableColumn id="11" name="Tipo" dataDxfId="454" totalsRowDxfId="453"/>
    <tableColumn id="5" name="Identificador/Referencia/Clave" dataDxfId="452"/>
    <tableColumn id="6" name="Concepto/Descripción" dataDxfId="451"/>
    <tableColumn id="15" name="Nombre" dataDxfId="450" totalsRowDxfId="449" dataCellStyle="Millares"/>
    <tableColumn id="21" name="Saldo (al 31/dic/2022)" totalsRowFunction="sum" dataDxfId="448" totalsRowDxfId="447"/>
    <tableColumn id="22" name="Periodo de Pago" dataDxfId="446" totalsRowDxfId="445" dataCellStyle="Millares"/>
    <tableColumn id="9" name="Importe" totalsRowFunction="sum" dataDxfId="444" totalsRowDxfId="443" dataCellStyle="Moneda"/>
    <tableColumn id="10" name="Fecha" dataDxfId="442"/>
    <tableColumn id="13" name="Situación Jurídica" dataDxfId="441"/>
    <tableColumn id="14" name="Fuente de Financiamiento" dataDxfId="440"/>
    <tableColumn id="12" name="Descripción" dataDxfId="439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6" name="tabAnexo0231217" displayName="tabAnexo0231217" ref="A10:O35" totalsRowCount="1" headerRowDxfId="438">
  <autoFilter ref="A10:O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2" name="IdRfc" dataDxfId="437">
      <calculatedColumnFormula>+#REF!</calculatedColumnFormula>
    </tableColumn>
    <tableColumn id="1" name="IdEjercicio" dataDxfId="436">
      <calculatedColumnFormula>+#REF!</calculatedColumnFormula>
    </tableColumn>
    <tableColumn id="3" name="Fecha de Póliza" totalsRowFunction="count" dataDxfId="435"/>
    <tableColumn id="4" name="Número de Póliza" dataDxfId="434" totalsRowDxfId="433"/>
    <tableColumn id="11" name="Tipo" dataDxfId="432" totalsRowDxfId="431"/>
    <tableColumn id="5" name="Identificador/Referencia/Clave" dataDxfId="430"/>
    <tableColumn id="6" name="Concepto/Descripción" dataDxfId="429"/>
    <tableColumn id="15" name="Nombre" dataDxfId="428" totalsRowDxfId="427" dataCellStyle="Millares"/>
    <tableColumn id="21" name="Saldo (al 31/dic/2022)" totalsRowFunction="sum" dataDxfId="426" totalsRowDxfId="425"/>
    <tableColumn id="22" name="Periodo de Pago" dataDxfId="424" totalsRowDxfId="423" dataCellStyle="Millares"/>
    <tableColumn id="9" name="Importe" totalsRowFunction="sum" dataDxfId="422" totalsRowDxfId="421" dataCellStyle="Moneda"/>
    <tableColumn id="10" name="Fecha" dataDxfId="420"/>
    <tableColumn id="13" name="Situación Jurídica" dataDxfId="419"/>
    <tableColumn id="14" name="Fuente de Financiamiento" dataDxfId="418"/>
    <tableColumn id="12" name="Descripción" dataDxfId="417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7" name="tabAnexo0231218" displayName="tabAnexo0231218" ref="A10:O35" totalsRowCount="1" headerRowDxfId="416">
  <autoFilter ref="A10:O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2" name="IdRfc" dataDxfId="415">
      <calculatedColumnFormula>+#REF!</calculatedColumnFormula>
    </tableColumn>
    <tableColumn id="1" name="IdEjercicio" dataDxfId="414">
      <calculatedColumnFormula>+#REF!</calculatedColumnFormula>
    </tableColumn>
    <tableColumn id="3" name="Fecha de Póliza" totalsRowFunction="count" dataDxfId="413"/>
    <tableColumn id="4" name="Número de Póliza" dataDxfId="412" totalsRowDxfId="411"/>
    <tableColumn id="11" name="Tipo" dataDxfId="410" totalsRowDxfId="409"/>
    <tableColumn id="5" name="Identificador/Referencia/Clave" dataDxfId="408"/>
    <tableColumn id="6" name="Concepto/Descripción" dataDxfId="407"/>
    <tableColumn id="15" name="Nombre" dataDxfId="406" totalsRowDxfId="405" dataCellStyle="Millares"/>
    <tableColumn id="21" name="Saldo (al 31/dic/2022)" totalsRowFunction="sum" dataDxfId="404" totalsRowDxfId="403"/>
    <tableColumn id="22" name="Periodo de Pago" dataDxfId="402" totalsRowDxfId="401" dataCellStyle="Millares"/>
    <tableColumn id="9" name="Importe" totalsRowFunction="sum" dataDxfId="400" totalsRowDxfId="399" dataCellStyle="Moneda"/>
    <tableColumn id="10" name="Fecha" dataDxfId="398"/>
    <tableColumn id="13" name="Situación Jurídica" dataDxfId="397"/>
    <tableColumn id="14" name="Fuente de Financiamiento" dataDxfId="396"/>
    <tableColumn id="12" name="Descripción" dataDxfId="395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8" name="tabAnexo023121819" displayName="tabAnexo023121819" ref="A10:P35" totalsRowCount="1" headerRowDxfId="394">
  <autoFilter ref="A10:P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2" name="IdRfc" dataDxfId="393">
      <calculatedColumnFormula>+#REF!</calculatedColumnFormula>
    </tableColumn>
    <tableColumn id="1" name="IdEjercicio" dataDxfId="392">
      <calculatedColumnFormula>+#REF!</calculatedColumnFormula>
    </tableColumn>
    <tableColumn id="3" name="Fecha de Póliza" totalsRowFunction="count" dataDxfId="391"/>
    <tableColumn id="4" name="Número de Póliza" dataDxfId="390" totalsRowDxfId="389"/>
    <tableColumn id="11" name="Tipo" dataDxfId="388" totalsRowDxfId="387"/>
    <tableColumn id="5" name="Identificador/Referencia/Clave" dataDxfId="386"/>
    <tableColumn id="6" name="Concepto/Descripción" dataDxfId="385"/>
    <tableColumn id="15" name="Nombre" dataDxfId="384" totalsRowDxfId="383" dataCellStyle="Millares"/>
    <tableColumn id="21" name="Saldo (al 31/dic/2022)" totalsRowFunction="sum" dataDxfId="382" totalsRowDxfId="381"/>
    <tableColumn id="22" name="Periodo de Pago" dataDxfId="380" totalsRowDxfId="379" dataCellStyle="Millares"/>
    <tableColumn id="7" name="Folio" dataDxfId="378" totalsRowDxfId="377" dataCellStyle="Millares"/>
    <tableColumn id="9" name="Importe" totalsRowFunction="sum" dataDxfId="376" totalsRowDxfId="375" dataCellStyle="Millares"/>
    <tableColumn id="10" name="Fecha" dataDxfId="374"/>
    <tableColumn id="13" name="Situación Jurídica" dataDxfId="373"/>
    <tableColumn id="14" name="Fuente de Financiamiento" dataDxfId="372"/>
    <tableColumn id="12" name="Descripción" dataDxfId="37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17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1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1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20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22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C1" zoomScale="130" zoomScaleNormal="130" workbookViewId="0">
      <pane ySplit="10" topLeftCell="A11" activePane="bottomLeft" state="frozen"/>
      <selection activeCell="C1" sqref="C1"/>
      <selection pane="bottomLeft" activeCell="C10" sqref="C10"/>
    </sheetView>
  </sheetViews>
  <sheetFormatPr baseColWidth="10" defaultRowHeight="15" outlineLevelCol="1" x14ac:dyDescent="0.25"/>
  <cols>
    <col min="1" max="2" width="6" hidden="1" customWidth="1" outlineLevel="1"/>
    <col min="3" max="3" width="13.7109375" bestFit="1" customWidth="1" collapsed="1"/>
    <col min="4" max="4" width="20" customWidth="1"/>
    <col min="5" max="5" width="19.7109375" customWidth="1"/>
    <col min="6" max="6" width="12.42578125" customWidth="1"/>
    <col min="7" max="7" width="18.85546875" customWidth="1"/>
    <col min="8" max="8" width="12.7109375" customWidth="1"/>
    <col min="9" max="9" width="21.42578125" customWidth="1"/>
    <col min="10" max="10" width="14.28515625" customWidth="1"/>
    <col min="11" max="11" width="31.28515625" customWidth="1"/>
    <col min="12" max="12" width="24.42578125" customWidth="1"/>
    <col min="14" max="14" width="16.5703125" customWidth="1"/>
  </cols>
  <sheetData>
    <row r="1" spans="1:14" x14ac:dyDescent="0.25">
      <c r="C1" s="3"/>
      <c r="D1" s="8"/>
      <c r="E1" s="4" t="s">
        <v>13</v>
      </c>
      <c r="F1" s="87"/>
      <c r="G1" s="88"/>
      <c r="H1" s="88"/>
      <c r="I1" s="88"/>
      <c r="J1" s="89"/>
    </row>
    <row r="2" spans="1:14" x14ac:dyDescent="0.25">
      <c r="C2" s="3" t="s">
        <v>14</v>
      </c>
      <c r="E2" s="90"/>
      <c r="F2" s="91"/>
      <c r="G2" s="91"/>
      <c r="H2" s="91"/>
      <c r="I2" s="91"/>
      <c r="J2" s="91"/>
    </row>
    <row r="3" spans="1:14" x14ac:dyDescent="0.25">
      <c r="C3" s="1" t="s">
        <v>15</v>
      </c>
      <c r="E3" s="92"/>
      <c r="F3" s="93"/>
      <c r="G3" s="93"/>
      <c r="H3" s="93"/>
      <c r="I3" s="93"/>
      <c r="J3" s="94"/>
    </row>
    <row r="4" spans="1:14" x14ac:dyDescent="0.25">
      <c r="C4" s="1" t="s">
        <v>217</v>
      </c>
      <c r="E4" s="92"/>
      <c r="F4" s="93"/>
      <c r="G4" s="93"/>
      <c r="H4" s="93"/>
      <c r="I4" s="94"/>
      <c r="J4" s="13"/>
    </row>
    <row r="5" spans="1:14" x14ac:dyDescent="0.25">
      <c r="C5" s="1" t="s">
        <v>206</v>
      </c>
      <c r="E5">
        <v>2022</v>
      </c>
    </row>
    <row r="6" spans="1:14" x14ac:dyDescent="0.25">
      <c r="C6" s="84" t="s">
        <v>10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C7" s="84" t="s">
        <v>11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x14ac:dyDescent="0.25">
      <c r="C8" s="85" t="s">
        <v>12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x14ac:dyDescent="0.25">
      <c r="A9" s="1"/>
      <c r="B9" s="2"/>
      <c r="C9" s="95" t="s">
        <v>6</v>
      </c>
      <c r="D9" s="96"/>
      <c r="E9" s="96"/>
      <c r="F9" s="95" t="s">
        <v>0</v>
      </c>
      <c r="G9" s="96"/>
      <c r="H9" s="96"/>
      <c r="I9" s="96"/>
      <c r="J9" s="96"/>
      <c r="K9" s="97"/>
      <c r="L9" s="96" t="s">
        <v>3</v>
      </c>
      <c r="M9" s="96"/>
      <c r="N9" s="96"/>
    </row>
    <row r="10" spans="1:14" ht="45" x14ac:dyDescent="0.25">
      <c r="A10" t="s">
        <v>23</v>
      </c>
      <c r="B10" t="s">
        <v>22</v>
      </c>
      <c r="C10" s="5" t="s">
        <v>5</v>
      </c>
      <c r="D10" s="5" t="s">
        <v>40</v>
      </c>
      <c r="E10" s="6" t="s">
        <v>298</v>
      </c>
      <c r="F10" s="5" t="s">
        <v>1</v>
      </c>
      <c r="G10" s="5" t="s">
        <v>47</v>
      </c>
      <c r="H10" s="5" t="s">
        <v>48</v>
      </c>
      <c r="I10" s="5" t="s">
        <v>301</v>
      </c>
      <c r="J10" s="5" t="s">
        <v>2</v>
      </c>
      <c r="K10" s="6" t="s">
        <v>7</v>
      </c>
      <c r="L10" s="5" t="s">
        <v>34</v>
      </c>
      <c r="M10" s="5" t="s">
        <v>284</v>
      </c>
      <c r="N10" s="17" t="s">
        <v>8</v>
      </c>
    </row>
    <row r="11" spans="1:14" x14ac:dyDescent="0.25">
      <c r="A11" t="e">
        <f>+#REF!</f>
        <v>#REF!</v>
      </c>
      <c r="B11" t="e">
        <f>+#REF!</f>
        <v>#REF!</v>
      </c>
      <c r="C11" s="13"/>
      <c r="D11" s="13"/>
      <c r="E11" s="14"/>
      <c r="F11" s="13"/>
      <c r="G11" s="13"/>
      <c r="H11" s="15"/>
      <c r="I11" s="14"/>
      <c r="J11" s="15"/>
      <c r="K11" s="13"/>
      <c r="L11" s="13"/>
      <c r="M11" s="13"/>
      <c r="N11" s="13"/>
    </row>
    <row r="12" spans="1:14" x14ac:dyDescent="0.25">
      <c r="A12" t="e">
        <f>+#REF!</f>
        <v>#REF!</v>
      </c>
      <c r="B12" t="e">
        <f>+#REF!</f>
        <v>#REF!</v>
      </c>
      <c r="C12" s="13"/>
      <c r="D12" s="13"/>
      <c r="E12" s="14"/>
      <c r="F12" s="13"/>
      <c r="G12" s="13"/>
      <c r="H12" s="15"/>
      <c r="I12" s="14"/>
      <c r="J12" s="13"/>
      <c r="K12" s="13"/>
      <c r="L12" s="13"/>
      <c r="M12" s="13"/>
      <c r="N12" s="13"/>
    </row>
    <row r="13" spans="1:14" x14ac:dyDescent="0.25">
      <c r="A13" t="e">
        <f>+#REF!</f>
        <v>#REF!</v>
      </c>
      <c r="B13" t="e">
        <f>+#REF!</f>
        <v>#REF!</v>
      </c>
      <c r="C13" s="13"/>
      <c r="D13" s="13"/>
      <c r="E13" s="14"/>
      <c r="F13" s="13"/>
      <c r="G13" s="13"/>
      <c r="H13" s="13"/>
      <c r="I13" s="14"/>
      <c r="J13" s="13"/>
      <c r="K13" s="13"/>
      <c r="L13" s="13"/>
      <c r="M13" s="13"/>
      <c r="N13" s="13"/>
    </row>
    <row r="14" spans="1:14" x14ac:dyDescent="0.25">
      <c r="A14" t="e">
        <f>+#REF!</f>
        <v>#REF!</v>
      </c>
      <c r="B14" t="e">
        <f>+#REF!</f>
        <v>#REF!</v>
      </c>
      <c r="C14" s="13"/>
      <c r="D14" s="13"/>
      <c r="E14" s="14"/>
      <c r="F14" s="13"/>
      <c r="G14" s="13"/>
      <c r="H14" s="13"/>
      <c r="I14" s="14"/>
      <c r="J14" s="13"/>
      <c r="K14" s="13"/>
      <c r="L14" s="13"/>
      <c r="M14" s="13"/>
      <c r="N14" s="13"/>
    </row>
    <row r="15" spans="1:14" x14ac:dyDescent="0.25">
      <c r="A15" t="e">
        <f>+#REF!</f>
        <v>#REF!</v>
      </c>
      <c r="B15" t="e">
        <f>+#REF!</f>
        <v>#REF!</v>
      </c>
      <c r="C15" s="13"/>
      <c r="D15" s="13"/>
      <c r="E15" s="14"/>
      <c r="F15" s="13"/>
      <c r="G15" s="13"/>
      <c r="H15" s="13"/>
      <c r="I15" s="14"/>
      <c r="J15" s="13"/>
      <c r="K15" s="13"/>
      <c r="L15" s="13"/>
      <c r="M15" s="13"/>
      <c r="N15" s="13"/>
    </row>
    <row r="16" spans="1:14" x14ac:dyDescent="0.25">
      <c r="A16" t="e">
        <f>+#REF!</f>
        <v>#REF!</v>
      </c>
      <c r="B16" t="e">
        <f>+#REF!</f>
        <v>#REF!</v>
      </c>
      <c r="C16" s="13"/>
      <c r="D16" s="13"/>
      <c r="E16" s="14"/>
      <c r="F16" s="13"/>
      <c r="G16" s="13"/>
      <c r="H16" s="13"/>
      <c r="I16" s="14"/>
      <c r="J16" s="13"/>
      <c r="K16" s="13"/>
      <c r="L16" s="13"/>
      <c r="M16" s="13"/>
      <c r="N16" s="13"/>
    </row>
    <row r="17" spans="1:14" x14ac:dyDescent="0.25">
      <c r="A17" t="e">
        <f>+#REF!</f>
        <v>#REF!</v>
      </c>
      <c r="B17" t="e">
        <f>+#REF!</f>
        <v>#REF!</v>
      </c>
      <c r="C17" s="13"/>
      <c r="D17" s="13"/>
      <c r="E17" s="14"/>
      <c r="F17" s="13"/>
      <c r="G17" s="13"/>
      <c r="H17" s="13"/>
      <c r="I17" s="14"/>
      <c r="J17" s="13"/>
      <c r="K17" s="13"/>
      <c r="L17" s="13"/>
      <c r="M17" s="13"/>
      <c r="N17" s="13"/>
    </row>
    <row r="18" spans="1:14" x14ac:dyDescent="0.25">
      <c r="A18" t="e">
        <f>+#REF!</f>
        <v>#REF!</v>
      </c>
      <c r="B18" t="e">
        <f>+#REF!</f>
        <v>#REF!</v>
      </c>
      <c r="C18" s="13"/>
      <c r="D18" s="13"/>
      <c r="E18" s="14"/>
      <c r="F18" s="13"/>
      <c r="G18" s="13"/>
      <c r="H18" s="13"/>
      <c r="I18" s="14"/>
      <c r="J18" s="13"/>
      <c r="K18" s="13"/>
      <c r="L18" s="13"/>
      <c r="M18" s="13"/>
      <c r="N18" s="13"/>
    </row>
    <row r="19" spans="1:14" x14ac:dyDescent="0.25">
      <c r="A19" t="e">
        <f>+#REF!</f>
        <v>#REF!</v>
      </c>
      <c r="B19" t="e">
        <f>+#REF!</f>
        <v>#REF!</v>
      </c>
      <c r="C19" s="13"/>
      <c r="D19" s="13"/>
      <c r="E19" s="14"/>
      <c r="F19" s="13"/>
      <c r="G19" s="13"/>
      <c r="H19" s="13"/>
      <c r="I19" s="14"/>
      <c r="J19" s="13"/>
      <c r="K19" s="13"/>
      <c r="L19" s="13"/>
      <c r="M19" s="13"/>
      <c r="N19" s="13"/>
    </row>
    <row r="20" spans="1:14" x14ac:dyDescent="0.25">
      <c r="A20" t="e">
        <f>+#REF!</f>
        <v>#REF!</v>
      </c>
      <c r="B20" t="e">
        <f>+#REF!</f>
        <v>#REF!</v>
      </c>
      <c r="C20" s="13"/>
      <c r="D20" s="13"/>
      <c r="E20" s="14"/>
      <c r="F20" s="13"/>
      <c r="G20" s="13"/>
      <c r="H20" s="13"/>
      <c r="I20" s="14"/>
      <c r="J20" s="13"/>
      <c r="K20" s="13"/>
      <c r="L20" s="13"/>
      <c r="M20" s="13"/>
      <c r="N20" s="13"/>
    </row>
    <row r="21" spans="1:14" x14ac:dyDescent="0.25">
      <c r="A21" t="e">
        <f>+#REF!</f>
        <v>#REF!</v>
      </c>
      <c r="B21" t="e">
        <f>+#REF!</f>
        <v>#REF!</v>
      </c>
      <c r="C21" s="13"/>
      <c r="D21" s="13"/>
      <c r="E21" s="14"/>
      <c r="F21" s="13"/>
      <c r="G21" s="13"/>
      <c r="H21" s="13"/>
      <c r="I21" s="14"/>
      <c r="J21" s="13"/>
      <c r="K21" s="13"/>
      <c r="L21" s="13"/>
      <c r="M21" s="13"/>
      <c r="N21" s="13"/>
    </row>
    <row r="22" spans="1:14" x14ac:dyDescent="0.25">
      <c r="A22" t="e">
        <f>+#REF!</f>
        <v>#REF!</v>
      </c>
      <c r="B22" t="e">
        <f>+#REF!</f>
        <v>#REF!</v>
      </c>
      <c r="C22" s="13"/>
      <c r="D22" s="13"/>
      <c r="E22" s="14"/>
      <c r="F22" s="13"/>
      <c r="G22" s="13"/>
      <c r="H22" s="13"/>
      <c r="I22" s="14"/>
      <c r="J22" s="13"/>
      <c r="K22" s="13"/>
      <c r="L22" s="13"/>
      <c r="M22" s="13"/>
      <c r="N22" s="13"/>
    </row>
    <row r="23" spans="1:14" x14ac:dyDescent="0.25">
      <c r="A23" t="e">
        <f>+#REF!</f>
        <v>#REF!</v>
      </c>
      <c r="B23" t="e">
        <f>+#REF!</f>
        <v>#REF!</v>
      </c>
      <c r="C23" s="26"/>
      <c r="D23" s="26"/>
      <c r="E23" s="28"/>
      <c r="F23" s="26"/>
      <c r="G23" s="26"/>
      <c r="H23" s="26"/>
      <c r="I23" s="28"/>
      <c r="J23" s="26"/>
      <c r="K23" s="26"/>
      <c r="L23" s="26"/>
      <c r="M23" s="26"/>
      <c r="N23" s="26"/>
    </row>
    <row r="24" spans="1:14" x14ac:dyDescent="0.25">
      <c r="A24" t="e">
        <f>+#REF!</f>
        <v>#REF!</v>
      </c>
      <c r="B24" t="e">
        <f>+#REF!</f>
        <v>#REF!</v>
      </c>
      <c r="C24" s="26"/>
      <c r="D24" s="26"/>
      <c r="E24" s="28"/>
      <c r="F24" s="26"/>
      <c r="G24" s="26"/>
      <c r="H24" s="26"/>
      <c r="I24" s="28"/>
      <c r="J24" s="26"/>
      <c r="K24" s="26"/>
      <c r="L24" s="26"/>
      <c r="M24" s="26"/>
      <c r="N24" s="26"/>
    </row>
    <row r="25" spans="1:14" x14ac:dyDescent="0.25">
      <c r="A25" t="e">
        <f>+#REF!</f>
        <v>#REF!</v>
      </c>
      <c r="B25" t="e">
        <f>+#REF!</f>
        <v>#REF!</v>
      </c>
      <c r="C25" s="26"/>
      <c r="D25" s="26"/>
      <c r="E25" s="28"/>
      <c r="F25" s="26"/>
      <c r="G25" s="26"/>
      <c r="H25" s="26"/>
      <c r="I25" s="28"/>
      <c r="J25" s="26"/>
      <c r="K25" s="26"/>
      <c r="L25" s="26"/>
      <c r="M25" s="26"/>
      <c r="N25" s="26"/>
    </row>
    <row r="26" spans="1:14" x14ac:dyDescent="0.25">
      <c r="A26" t="e">
        <f>+#REF!</f>
        <v>#REF!</v>
      </c>
      <c r="B26" t="e">
        <f>+#REF!</f>
        <v>#REF!</v>
      </c>
      <c r="C26" s="26"/>
      <c r="D26" s="26"/>
      <c r="E26" s="28"/>
      <c r="F26" s="26"/>
      <c r="G26" s="26"/>
      <c r="H26" s="26"/>
      <c r="I26" s="28"/>
      <c r="J26" s="26"/>
      <c r="K26" s="26"/>
      <c r="L26" s="26"/>
      <c r="M26" s="26"/>
      <c r="N26" s="26"/>
    </row>
    <row r="27" spans="1:14" x14ac:dyDescent="0.25">
      <c r="A27" t="e">
        <f>+#REF!</f>
        <v>#REF!</v>
      </c>
      <c r="B27" t="e">
        <f>+#REF!</f>
        <v>#REF!</v>
      </c>
      <c r="C27" s="26"/>
      <c r="D27" s="26"/>
      <c r="E27" s="28"/>
      <c r="F27" s="26"/>
      <c r="G27" s="26"/>
      <c r="H27" s="26"/>
      <c r="I27" s="28"/>
      <c r="J27" s="26"/>
      <c r="K27" s="26"/>
      <c r="L27" s="26"/>
      <c r="M27" s="26"/>
      <c r="N27" s="26"/>
    </row>
    <row r="28" spans="1:14" x14ac:dyDescent="0.25">
      <c r="A28" t="e">
        <f>+#REF!</f>
        <v>#REF!</v>
      </c>
      <c r="B28" t="e">
        <f>+#REF!</f>
        <v>#REF!</v>
      </c>
      <c r="C28" s="26"/>
      <c r="D28" s="26"/>
      <c r="E28" s="28"/>
      <c r="F28" s="26"/>
      <c r="G28" s="26"/>
      <c r="H28" s="26"/>
      <c r="I28" s="28"/>
      <c r="J28" s="26"/>
      <c r="K28" s="26"/>
      <c r="L28" s="26"/>
      <c r="M28" s="26"/>
      <c r="N28" s="26"/>
    </row>
    <row r="29" spans="1:14" x14ac:dyDescent="0.25">
      <c r="A29" t="e">
        <f>+#REF!</f>
        <v>#REF!</v>
      </c>
      <c r="B29" t="e">
        <f>+#REF!</f>
        <v>#REF!</v>
      </c>
      <c r="C29" s="26"/>
      <c r="D29" s="26"/>
      <c r="E29" s="28"/>
      <c r="F29" s="26"/>
      <c r="G29" s="26"/>
      <c r="H29" s="26"/>
      <c r="I29" s="28"/>
      <c r="J29" s="26"/>
      <c r="K29" s="26"/>
      <c r="L29" s="26"/>
      <c r="M29" s="26"/>
      <c r="N29" s="26"/>
    </row>
    <row r="30" spans="1:14" x14ac:dyDescent="0.25">
      <c r="A30" t="e">
        <f>+#REF!</f>
        <v>#REF!</v>
      </c>
      <c r="B30" t="e">
        <f>+#REF!</f>
        <v>#REF!</v>
      </c>
      <c r="C30" s="26"/>
      <c r="D30" s="26"/>
      <c r="E30" s="28"/>
      <c r="F30" s="26"/>
      <c r="G30" s="26"/>
      <c r="H30" s="26"/>
      <c r="I30" s="28"/>
      <c r="J30" s="26"/>
      <c r="K30" s="26"/>
      <c r="L30" s="26"/>
      <c r="M30" s="26"/>
      <c r="N30" s="26"/>
    </row>
    <row r="31" spans="1:14" x14ac:dyDescent="0.25">
      <c r="A31" t="e">
        <f>+#REF!</f>
        <v>#REF!</v>
      </c>
      <c r="B31" t="e">
        <f>+#REF!</f>
        <v>#REF!</v>
      </c>
      <c r="C31" s="26"/>
      <c r="D31" s="26"/>
      <c r="E31" s="28"/>
      <c r="F31" s="26"/>
      <c r="G31" s="26"/>
      <c r="H31" s="26"/>
      <c r="I31" s="28"/>
      <c r="J31" s="26"/>
      <c r="K31" s="26"/>
      <c r="L31" s="26"/>
      <c r="M31" s="26"/>
      <c r="N31" s="26"/>
    </row>
    <row r="32" spans="1:14" x14ac:dyDescent="0.25">
      <c r="A32" t="e">
        <f>+#REF!</f>
        <v>#REF!</v>
      </c>
      <c r="B32" t="e">
        <f>+#REF!</f>
        <v>#REF!</v>
      </c>
      <c r="C32" s="26"/>
      <c r="D32" s="26"/>
      <c r="E32" s="28"/>
      <c r="F32" s="26"/>
      <c r="G32" s="26"/>
      <c r="H32" s="26"/>
      <c r="I32" s="28"/>
      <c r="J32" s="26"/>
      <c r="K32" s="26"/>
      <c r="L32" s="26"/>
      <c r="M32" s="26"/>
      <c r="N32" s="26"/>
    </row>
    <row r="33" spans="1:13" x14ac:dyDescent="0.25">
      <c r="A33" t="s">
        <v>9</v>
      </c>
      <c r="C33">
        <f>SUBTOTAL(103,tabAnexo01[Número de Cuenta])</f>
        <v>0</v>
      </c>
      <c r="E33" s="23">
        <f>SUBTOTAL(109,tabAnexo01[Saldo al 31/12/2022])</f>
        <v>0</v>
      </c>
      <c r="I33" s="23">
        <f>SUBTOTAL(109,tabAnexo01[Saldo (al 31/dic/2022)])</f>
        <v>0</v>
      </c>
    </row>
    <row r="45" spans="1:13" x14ac:dyDescent="0.25">
      <c r="C45" s="1" t="s">
        <v>20</v>
      </c>
      <c r="D45" t="s">
        <v>21</v>
      </c>
    </row>
    <row r="46" spans="1:13" x14ac:dyDescent="0.25">
      <c r="D46" s="86" t="s">
        <v>312</v>
      </c>
      <c r="E46" s="86"/>
      <c r="F46" s="86"/>
      <c r="G46" s="86"/>
      <c r="H46" s="86"/>
      <c r="I46" s="86"/>
      <c r="J46" s="86"/>
      <c r="K46" s="86"/>
      <c r="L46" s="86"/>
      <c r="M46" s="86"/>
    </row>
    <row r="47" spans="1:13" x14ac:dyDescent="0.25"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 x14ac:dyDescent="0.25">
      <c r="D48" t="s">
        <v>19</v>
      </c>
    </row>
  </sheetData>
  <mergeCells count="11">
    <mergeCell ref="C7:N7"/>
    <mergeCell ref="C8:N8"/>
    <mergeCell ref="D46:M47"/>
    <mergeCell ref="F1:J1"/>
    <mergeCell ref="E2:J2"/>
    <mergeCell ref="E3:J3"/>
    <mergeCell ref="E4:I4"/>
    <mergeCell ref="C9:E9"/>
    <mergeCell ref="F9:K9"/>
    <mergeCell ref="L9:N9"/>
    <mergeCell ref="C6:N6"/>
  </mergeCells>
  <printOptions horizontalCentered="1"/>
  <pageMargins left="0.70866141732283472" right="0.70866141732283472" top="0.74803149606299213" bottom="0.74803149606299213" header="0.31496062992125984" footer="0.31496062992125984"/>
  <pageSetup scale="56" fitToHeight="0" orientation="landscape" horizontalDpi="1200" verticalDpi="1200" r:id="rId1"/>
  <drawing r:id="rId2"/>
  <legacyDrawing r:id="rId3"/>
  <tableParts count="1"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D1" zoomScaleNormal="100" workbookViewId="0">
      <selection activeCell="K11" sqref="K11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29.28515625" customWidth="1"/>
    <col min="6" max="6" width="31.42578125" customWidth="1"/>
    <col min="7" max="7" width="38.42578125" customWidth="1"/>
    <col min="8" max="8" width="17.5703125" customWidth="1"/>
    <col min="9" max="9" width="17.140625" customWidth="1"/>
    <col min="10" max="10" width="16.42578125" customWidth="1"/>
    <col min="11" max="11" width="15.42578125" customWidth="1"/>
    <col min="12" max="12" width="14.28515625" customWidth="1"/>
  </cols>
  <sheetData>
    <row r="1" spans="1:14" ht="38.25" customHeight="1" x14ac:dyDescent="0.25">
      <c r="C1" s="3"/>
      <c r="D1" s="8"/>
      <c r="E1" s="4" t="s">
        <v>13</v>
      </c>
      <c r="F1" s="102"/>
      <c r="G1" s="103"/>
      <c r="H1" s="103"/>
      <c r="I1" s="103"/>
    </row>
    <row r="2" spans="1:14" x14ac:dyDescent="0.25">
      <c r="C2" s="3" t="s">
        <v>14</v>
      </c>
      <c r="E2" s="90"/>
      <c r="F2" s="91"/>
      <c r="G2" s="91"/>
      <c r="H2" s="91"/>
      <c r="I2" s="91"/>
      <c r="J2" s="91"/>
    </row>
    <row r="3" spans="1:14" x14ac:dyDescent="0.25">
      <c r="C3" s="1" t="s">
        <v>15</v>
      </c>
      <c r="E3" s="92"/>
      <c r="F3" s="93"/>
      <c r="G3" s="93"/>
      <c r="H3" s="93"/>
      <c r="I3" s="93"/>
      <c r="J3" s="93"/>
    </row>
    <row r="4" spans="1:14" x14ac:dyDescent="0.25">
      <c r="C4" s="1" t="s">
        <v>16</v>
      </c>
      <c r="E4" s="92"/>
      <c r="F4" s="93"/>
      <c r="G4" s="93"/>
      <c r="H4" s="93"/>
      <c r="I4" s="93"/>
      <c r="J4" s="12"/>
      <c r="K4" s="11"/>
      <c r="L4" s="21"/>
    </row>
    <row r="5" spans="1:14" x14ac:dyDescent="0.25">
      <c r="C5" s="1" t="s">
        <v>206</v>
      </c>
      <c r="E5" s="44">
        <v>2022</v>
      </c>
      <c r="L5" s="20"/>
    </row>
    <row r="6" spans="1:14" x14ac:dyDescent="0.25">
      <c r="C6" s="84" t="s">
        <v>78</v>
      </c>
      <c r="D6" s="84"/>
      <c r="E6" s="84"/>
      <c r="F6" s="84"/>
      <c r="G6" s="84"/>
      <c r="H6" s="84"/>
      <c r="I6" s="84"/>
      <c r="J6" s="84"/>
      <c r="K6" s="84"/>
      <c r="L6" s="84"/>
    </row>
    <row r="7" spans="1:14" x14ac:dyDescent="0.25">
      <c r="C7" s="84" t="s">
        <v>77</v>
      </c>
      <c r="D7" s="84"/>
      <c r="E7" s="84"/>
      <c r="F7" s="84"/>
      <c r="G7" s="84"/>
      <c r="H7" s="84"/>
      <c r="I7" s="84"/>
      <c r="J7" s="84"/>
      <c r="K7" s="84"/>
      <c r="L7" s="84"/>
    </row>
    <row r="8" spans="1:14" x14ac:dyDescent="0.25">
      <c r="A8" s="104" t="s">
        <v>66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4" ht="15" customHeight="1" x14ac:dyDescent="0.25">
      <c r="C9" s="99" t="s">
        <v>28</v>
      </c>
      <c r="D9" s="100"/>
      <c r="E9" s="100"/>
      <c r="F9" s="105"/>
      <c r="G9" s="95" t="s">
        <v>31</v>
      </c>
      <c r="H9" s="96"/>
      <c r="I9" s="95" t="s">
        <v>55</v>
      </c>
      <c r="J9" s="96"/>
      <c r="K9" s="98"/>
      <c r="L9" s="95" t="s">
        <v>73</v>
      </c>
      <c r="M9" s="96"/>
      <c r="N9" s="96"/>
    </row>
    <row r="10" spans="1:14" ht="45" x14ac:dyDescent="0.25">
      <c r="A10" t="s">
        <v>23</v>
      </c>
      <c r="B10" t="s">
        <v>22</v>
      </c>
      <c r="C10" s="5" t="s">
        <v>5</v>
      </c>
      <c r="D10" s="5" t="s">
        <v>76</v>
      </c>
      <c r="E10" s="5" t="s">
        <v>29</v>
      </c>
      <c r="F10" s="6" t="s">
        <v>30</v>
      </c>
      <c r="G10" s="5" t="s">
        <v>32</v>
      </c>
      <c r="H10" s="5" t="s">
        <v>33</v>
      </c>
      <c r="I10" s="5" t="s">
        <v>72</v>
      </c>
      <c r="J10" s="5" t="s">
        <v>306</v>
      </c>
      <c r="K10" s="5" t="s">
        <v>307</v>
      </c>
      <c r="L10" s="5" t="s">
        <v>26</v>
      </c>
      <c r="M10" s="6" t="s">
        <v>74</v>
      </c>
      <c r="N10" s="5" t="s">
        <v>75</v>
      </c>
    </row>
    <row r="11" spans="1:14" x14ac:dyDescent="0.25">
      <c r="A11" t="e">
        <f>+#REF!</f>
        <v>#REF!</v>
      </c>
      <c r="B11" t="e">
        <f>+#REF!</f>
        <v>#REF!</v>
      </c>
      <c r="C11" s="29"/>
      <c r="D11" s="29"/>
      <c r="E11" s="27"/>
      <c r="F11" s="26"/>
      <c r="G11" s="26"/>
      <c r="H11" s="26"/>
      <c r="I11" s="26"/>
      <c r="J11" s="28"/>
      <c r="K11" s="28"/>
      <c r="L11" s="28"/>
      <c r="M11" s="27"/>
      <c r="N11" s="26"/>
    </row>
    <row r="12" spans="1:14" x14ac:dyDescent="0.25">
      <c r="A12" t="e">
        <f>+#REF!</f>
        <v>#REF!</v>
      </c>
      <c r="B12" t="e">
        <f>+#REF!</f>
        <v>#REF!</v>
      </c>
      <c r="C12" s="29"/>
      <c r="D12" s="29"/>
      <c r="E12" s="26"/>
      <c r="F12" s="26"/>
      <c r="G12" s="26"/>
      <c r="H12" s="26"/>
      <c r="I12" s="26"/>
      <c r="J12" s="28"/>
      <c r="K12" s="28"/>
      <c r="L12" s="28"/>
      <c r="M12" s="26"/>
      <c r="N12" s="26"/>
    </row>
    <row r="13" spans="1:14" x14ac:dyDescent="0.25">
      <c r="A13" t="e">
        <f>+#REF!</f>
        <v>#REF!</v>
      </c>
      <c r="B13" t="e">
        <f>+#REF!</f>
        <v>#REF!</v>
      </c>
      <c r="C13" s="29"/>
      <c r="D13" s="29"/>
      <c r="E13" s="26"/>
      <c r="F13" s="26"/>
      <c r="G13" s="26"/>
      <c r="H13" s="26"/>
      <c r="I13" s="26"/>
      <c r="J13" s="28"/>
      <c r="K13" s="28"/>
      <c r="L13" s="28"/>
      <c r="M13" s="26"/>
      <c r="N13" s="26"/>
    </row>
    <row r="14" spans="1:14" x14ac:dyDescent="0.25">
      <c r="A14" t="e">
        <f>+#REF!</f>
        <v>#REF!</v>
      </c>
      <c r="B14" t="e">
        <f>+#REF!</f>
        <v>#REF!</v>
      </c>
      <c r="C14" s="29"/>
      <c r="D14" s="29"/>
      <c r="E14" s="26"/>
      <c r="F14" s="26"/>
      <c r="G14" s="26"/>
      <c r="H14" s="26"/>
      <c r="I14" s="26"/>
      <c r="J14" s="28"/>
      <c r="K14" s="28"/>
      <c r="L14" s="28"/>
      <c r="M14" s="26"/>
      <c r="N14" s="26"/>
    </row>
    <row r="15" spans="1:14" x14ac:dyDescent="0.25">
      <c r="A15" t="e">
        <f>+#REF!</f>
        <v>#REF!</v>
      </c>
      <c r="B15" t="e">
        <f>+#REF!</f>
        <v>#REF!</v>
      </c>
      <c r="C15" s="29"/>
      <c r="D15" s="29"/>
      <c r="E15" s="26"/>
      <c r="F15" s="26"/>
      <c r="G15" s="26"/>
      <c r="H15" s="26"/>
      <c r="I15" s="26"/>
      <c r="J15" s="28"/>
      <c r="K15" s="28"/>
      <c r="L15" s="28"/>
      <c r="M15" s="26"/>
      <c r="N15" s="26"/>
    </row>
    <row r="16" spans="1:14" x14ac:dyDescent="0.25">
      <c r="A16" t="e">
        <f>+#REF!</f>
        <v>#REF!</v>
      </c>
      <c r="B16" t="e">
        <f>+#REF!</f>
        <v>#REF!</v>
      </c>
      <c r="C16" s="29"/>
      <c r="D16" s="29"/>
      <c r="E16" s="26"/>
      <c r="F16" s="26"/>
      <c r="G16" s="26"/>
      <c r="H16" s="26"/>
      <c r="I16" s="26"/>
      <c r="J16" s="28"/>
      <c r="K16" s="28"/>
      <c r="L16" s="28"/>
      <c r="M16" s="26"/>
      <c r="N16" s="26"/>
    </row>
    <row r="17" spans="1:14" x14ac:dyDescent="0.25">
      <c r="A17" t="e">
        <f>+#REF!</f>
        <v>#REF!</v>
      </c>
      <c r="B17" t="e">
        <f>+#REF!</f>
        <v>#REF!</v>
      </c>
      <c r="C17" s="29"/>
      <c r="D17" s="29"/>
      <c r="E17" s="26"/>
      <c r="F17" s="26"/>
      <c r="G17" s="26"/>
      <c r="H17" s="26"/>
      <c r="I17" s="26"/>
      <c r="J17" s="28"/>
      <c r="K17" s="28"/>
      <c r="L17" s="28"/>
      <c r="M17" s="26"/>
      <c r="N17" s="26"/>
    </row>
    <row r="18" spans="1:14" x14ac:dyDescent="0.25">
      <c r="A18" t="e">
        <f>+#REF!</f>
        <v>#REF!</v>
      </c>
      <c r="B18" t="e">
        <f>+#REF!</f>
        <v>#REF!</v>
      </c>
      <c r="C18" s="29"/>
      <c r="D18" s="29"/>
      <c r="E18" s="26"/>
      <c r="F18" s="26"/>
      <c r="G18" s="26"/>
      <c r="H18" s="26"/>
      <c r="I18" s="26"/>
      <c r="J18" s="28"/>
      <c r="K18" s="28"/>
      <c r="L18" s="28"/>
      <c r="M18" s="26"/>
      <c r="N18" s="26"/>
    </row>
    <row r="19" spans="1:14" x14ac:dyDescent="0.25">
      <c r="A19" t="e">
        <f>+#REF!</f>
        <v>#REF!</v>
      </c>
      <c r="B19" t="e">
        <f>+#REF!</f>
        <v>#REF!</v>
      </c>
      <c r="C19" s="29"/>
      <c r="D19" s="29"/>
      <c r="E19" s="26"/>
      <c r="F19" s="26"/>
      <c r="G19" s="26"/>
      <c r="H19" s="26"/>
      <c r="I19" s="26"/>
      <c r="J19" s="28"/>
      <c r="K19" s="28"/>
      <c r="L19" s="28"/>
      <c r="M19" s="26"/>
      <c r="N19" s="26"/>
    </row>
    <row r="20" spans="1:14" x14ac:dyDescent="0.25">
      <c r="A20" t="e">
        <f>+#REF!</f>
        <v>#REF!</v>
      </c>
      <c r="B20" t="e">
        <f>+#REF!</f>
        <v>#REF!</v>
      </c>
      <c r="C20" s="29"/>
      <c r="D20" s="29"/>
      <c r="E20" s="26"/>
      <c r="F20" s="26"/>
      <c r="G20" s="26"/>
      <c r="H20" s="26"/>
      <c r="I20" s="26"/>
      <c r="J20" s="28"/>
      <c r="K20" s="28"/>
      <c r="L20" s="28"/>
      <c r="M20" s="26"/>
      <c r="N20" s="26"/>
    </row>
    <row r="21" spans="1:14" x14ac:dyDescent="0.25">
      <c r="A21" t="e">
        <f>+#REF!</f>
        <v>#REF!</v>
      </c>
      <c r="B21" t="e">
        <f>+#REF!</f>
        <v>#REF!</v>
      </c>
      <c r="C21" s="29"/>
      <c r="D21" s="29"/>
      <c r="E21" s="26"/>
      <c r="F21" s="26"/>
      <c r="G21" s="26"/>
      <c r="H21" s="26"/>
      <c r="I21" s="26"/>
      <c r="J21" s="28"/>
      <c r="K21" s="28"/>
      <c r="L21" s="28"/>
      <c r="M21" s="26"/>
      <c r="N21" s="26"/>
    </row>
    <row r="22" spans="1:14" x14ac:dyDescent="0.25">
      <c r="A22" t="e">
        <f>+#REF!</f>
        <v>#REF!</v>
      </c>
      <c r="B22" t="e">
        <f>+#REF!</f>
        <v>#REF!</v>
      </c>
      <c r="C22" s="29"/>
      <c r="D22" s="29"/>
      <c r="E22" s="26"/>
      <c r="F22" s="26"/>
      <c r="G22" s="26"/>
      <c r="H22" s="26"/>
      <c r="I22" s="26"/>
      <c r="J22" s="28"/>
      <c r="K22" s="28"/>
      <c r="L22" s="28"/>
      <c r="M22" s="26"/>
      <c r="N22" s="26"/>
    </row>
    <row r="23" spans="1:14" x14ac:dyDescent="0.25">
      <c r="A23" t="e">
        <f>+#REF!</f>
        <v>#REF!</v>
      </c>
      <c r="B23" t="e">
        <f>+#REF!</f>
        <v>#REF!</v>
      </c>
      <c r="C23" s="29"/>
      <c r="D23" s="29"/>
      <c r="E23" s="26"/>
      <c r="F23" s="26"/>
      <c r="G23" s="26"/>
      <c r="H23" s="26"/>
      <c r="I23" s="26"/>
      <c r="J23" s="28"/>
      <c r="K23" s="28"/>
      <c r="L23" s="28"/>
      <c r="M23" s="26"/>
      <c r="N23" s="26"/>
    </row>
    <row r="24" spans="1:14" x14ac:dyDescent="0.25">
      <c r="A24" t="e">
        <f>+#REF!</f>
        <v>#REF!</v>
      </c>
      <c r="B24" t="e">
        <f>+#REF!</f>
        <v>#REF!</v>
      </c>
      <c r="C24" s="29"/>
      <c r="D24" s="29"/>
      <c r="E24" s="26"/>
      <c r="F24" s="26"/>
      <c r="G24" s="26"/>
      <c r="H24" s="26"/>
      <c r="I24" s="26"/>
      <c r="J24" s="28"/>
      <c r="K24" s="28"/>
      <c r="L24" s="28"/>
      <c r="M24" s="26"/>
      <c r="N24" s="26"/>
    </row>
    <row r="25" spans="1:14" x14ac:dyDescent="0.25">
      <c r="A25" t="e">
        <f>+#REF!</f>
        <v>#REF!</v>
      </c>
      <c r="B25" t="e">
        <f>+#REF!</f>
        <v>#REF!</v>
      </c>
      <c r="C25" s="29"/>
      <c r="D25" s="29"/>
      <c r="E25" s="26"/>
      <c r="F25" s="26"/>
      <c r="G25" s="26"/>
      <c r="H25" s="26"/>
      <c r="I25" s="26"/>
      <c r="J25" s="28"/>
      <c r="K25" s="28"/>
      <c r="L25" s="28"/>
      <c r="M25" s="26"/>
      <c r="N25" s="26"/>
    </row>
    <row r="26" spans="1:14" x14ac:dyDescent="0.25">
      <c r="A26" t="e">
        <f>+#REF!</f>
        <v>#REF!</v>
      </c>
      <c r="B26" t="e">
        <f>+#REF!</f>
        <v>#REF!</v>
      </c>
      <c r="C26" s="29"/>
      <c r="D26" s="29"/>
      <c r="E26" s="26"/>
      <c r="F26" s="26"/>
      <c r="G26" s="26"/>
      <c r="H26" s="26"/>
      <c r="I26" s="26"/>
      <c r="J26" s="28"/>
      <c r="K26" s="28"/>
      <c r="L26" s="28"/>
      <c r="M26" s="26"/>
      <c r="N26" s="26"/>
    </row>
    <row r="27" spans="1:14" x14ac:dyDescent="0.25">
      <c r="A27" t="e">
        <f>+#REF!</f>
        <v>#REF!</v>
      </c>
      <c r="B27" t="e">
        <f>+#REF!</f>
        <v>#REF!</v>
      </c>
      <c r="C27" s="29"/>
      <c r="D27" s="29"/>
      <c r="E27" s="26"/>
      <c r="F27" s="26"/>
      <c r="G27" s="26"/>
      <c r="H27" s="26"/>
      <c r="I27" s="26"/>
      <c r="J27" s="28"/>
      <c r="K27" s="28"/>
      <c r="L27" s="28"/>
      <c r="M27" s="26"/>
      <c r="N27" s="26"/>
    </row>
    <row r="28" spans="1:14" x14ac:dyDescent="0.25">
      <c r="A28" t="e">
        <f>+#REF!</f>
        <v>#REF!</v>
      </c>
      <c r="B28" t="e">
        <f>+#REF!</f>
        <v>#REF!</v>
      </c>
      <c r="C28" s="29"/>
      <c r="D28" s="29"/>
      <c r="E28" s="26"/>
      <c r="F28" s="26"/>
      <c r="G28" s="26"/>
      <c r="H28" s="26"/>
      <c r="I28" s="26"/>
      <c r="J28" s="28"/>
      <c r="K28" s="28"/>
      <c r="L28" s="28"/>
      <c r="M28" s="26"/>
      <c r="N28" s="26"/>
    </row>
    <row r="29" spans="1:14" x14ac:dyDescent="0.25">
      <c r="A29" t="e">
        <f>+#REF!</f>
        <v>#REF!</v>
      </c>
      <c r="B29" t="e">
        <f>+#REF!</f>
        <v>#REF!</v>
      </c>
      <c r="C29" s="29"/>
      <c r="D29" s="29"/>
      <c r="E29" s="26"/>
      <c r="F29" s="26"/>
      <c r="G29" s="26"/>
      <c r="H29" s="26"/>
      <c r="I29" s="26"/>
      <c r="J29" s="28"/>
      <c r="K29" s="28"/>
      <c r="L29" s="28"/>
      <c r="M29" s="26"/>
      <c r="N29" s="26"/>
    </row>
    <row r="30" spans="1:14" x14ac:dyDescent="0.25">
      <c r="A30" t="e">
        <f>+#REF!</f>
        <v>#REF!</v>
      </c>
      <c r="B30" t="e">
        <f>+#REF!</f>
        <v>#REF!</v>
      </c>
      <c r="C30" s="29"/>
      <c r="D30" s="29"/>
      <c r="E30" s="26"/>
      <c r="F30" s="26"/>
      <c r="G30" s="26"/>
      <c r="H30" s="26"/>
      <c r="I30" s="26"/>
      <c r="J30" s="28"/>
      <c r="K30" s="28"/>
      <c r="L30" s="28"/>
      <c r="M30" s="26"/>
      <c r="N30" s="26"/>
    </row>
    <row r="31" spans="1:14" x14ac:dyDescent="0.25">
      <c r="A31" t="e">
        <f>+#REF!</f>
        <v>#REF!</v>
      </c>
      <c r="B31" t="e">
        <f>+#REF!</f>
        <v>#REF!</v>
      </c>
      <c r="C31" s="29"/>
      <c r="D31" s="29"/>
      <c r="E31" s="26"/>
      <c r="F31" s="26"/>
      <c r="G31" s="26"/>
      <c r="H31" s="26"/>
      <c r="I31" s="26"/>
      <c r="J31" s="28"/>
      <c r="K31" s="28"/>
      <c r="L31" s="28"/>
      <c r="M31" s="26"/>
      <c r="N31" s="26"/>
    </row>
    <row r="32" spans="1:14" x14ac:dyDescent="0.25">
      <c r="A32" t="e">
        <f>+#REF!</f>
        <v>#REF!</v>
      </c>
      <c r="B32" t="e">
        <f>+#REF!</f>
        <v>#REF!</v>
      </c>
      <c r="C32" s="29"/>
      <c r="D32" s="29"/>
      <c r="E32" s="26"/>
      <c r="F32" s="26"/>
      <c r="G32" s="26"/>
      <c r="H32" s="26"/>
      <c r="I32" s="26"/>
      <c r="J32" s="28"/>
      <c r="K32" s="28"/>
      <c r="L32" s="28"/>
      <c r="M32" s="26"/>
      <c r="N32" s="26"/>
    </row>
    <row r="33" spans="1:14" x14ac:dyDescent="0.25">
      <c r="A33" t="e">
        <f>+#REF!</f>
        <v>#REF!</v>
      </c>
      <c r="B33" t="e">
        <f>+#REF!</f>
        <v>#REF!</v>
      </c>
      <c r="C33" s="29"/>
      <c r="D33" s="29"/>
      <c r="E33" s="26"/>
      <c r="F33" s="26"/>
      <c r="G33" s="26"/>
      <c r="H33" s="26"/>
      <c r="I33" s="26"/>
      <c r="J33" s="33"/>
      <c r="K33" s="28"/>
      <c r="L33" s="28"/>
      <c r="M33" s="26"/>
      <c r="N33" s="26"/>
    </row>
    <row r="34" spans="1:14" x14ac:dyDescent="0.25">
      <c r="A34" t="e">
        <f>+#REF!</f>
        <v>#REF!</v>
      </c>
      <c r="B34" t="e">
        <f>+#REF!</f>
        <v>#REF!</v>
      </c>
      <c r="C34" s="29"/>
      <c r="D34" s="29"/>
      <c r="E34" s="26"/>
      <c r="F34" s="26"/>
      <c r="G34" s="26"/>
      <c r="H34" s="26"/>
      <c r="I34" s="26"/>
      <c r="J34" s="33"/>
      <c r="K34" s="28"/>
      <c r="L34" s="28"/>
      <c r="M34" s="26"/>
      <c r="N34" s="26"/>
    </row>
    <row r="35" spans="1:14" x14ac:dyDescent="0.25">
      <c r="E35">
        <f>SUBTOTAL(103,tabAnexo023121722[Fecha de Póliza])</f>
        <v>0</v>
      </c>
      <c r="F35" s="23"/>
      <c r="I35" s="23"/>
      <c r="J35" s="24">
        <f>SUBTOTAL(109,tabAnexo023121722[Saldo (a corto plazo al 31/dic/2022)])</f>
        <v>0</v>
      </c>
      <c r="K35" s="24">
        <f>SUBTOTAL(109,tabAnexo023121722[Saldo (a largo plazo al 31/dic/2022)])</f>
        <v>0</v>
      </c>
      <c r="L35" s="24">
        <f>SUBTOTAL(109,tabAnexo023121722[Importe])</f>
        <v>0</v>
      </c>
    </row>
    <row r="47" spans="1:14" x14ac:dyDescent="0.25">
      <c r="C47" s="1" t="s">
        <v>20</v>
      </c>
      <c r="D47" t="s">
        <v>19</v>
      </c>
    </row>
    <row r="48" spans="1:14" x14ac:dyDescent="0.25">
      <c r="A48" s="1" t="s">
        <v>20</v>
      </c>
      <c r="B48" t="s">
        <v>19</v>
      </c>
    </row>
  </sheetData>
  <mergeCells count="11">
    <mergeCell ref="C7:L7"/>
    <mergeCell ref="C9:F9"/>
    <mergeCell ref="F1:I1"/>
    <mergeCell ref="E2:J2"/>
    <mergeCell ref="E3:J3"/>
    <mergeCell ref="E4:I4"/>
    <mergeCell ref="C6:L6"/>
    <mergeCell ref="A8:L8"/>
    <mergeCell ref="G9:H9"/>
    <mergeCell ref="I9:K9"/>
    <mergeCell ref="L9:N9"/>
  </mergeCells>
  <printOptions horizontalCentered="1"/>
  <pageMargins left="0.7" right="0.7" top="0.75" bottom="0.75" header="0.3" footer="0.3"/>
  <pageSetup scale="53" fitToHeight="0" orientation="landscape" r:id="rId1"/>
  <drawing r:id="rId2"/>
  <legacyDrawing r:id="rId3"/>
  <tableParts count="1"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C1" zoomScale="70" zoomScaleNormal="70" workbookViewId="0">
      <selection activeCell="G10" sqref="G10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30" customWidth="1"/>
    <col min="6" max="6" width="39" customWidth="1"/>
    <col min="7" max="7" width="18.28515625" customWidth="1"/>
    <col min="8" max="8" width="17" customWidth="1"/>
    <col min="9" max="9" width="13.28515625" customWidth="1"/>
    <col min="10" max="10" width="26.7109375" customWidth="1"/>
  </cols>
  <sheetData>
    <row r="1" spans="1:10" ht="38.25" customHeight="1" x14ac:dyDescent="0.25">
      <c r="C1" s="36"/>
      <c r="D1" s="8"/>
      <c r="E1" s="37" t="s">
        <v>13</v>
      </c>
      <c r="F1" s="102"/>
      <c r="G1" s="103"/>
      <c r="H1" s="103"/>
    </row>
    <row r="2" spans="1:10" x14ac:dyDescent="0.25">
      <c r="C2" s="3" t="s">
        <v>14</v>
      </c>
      <c r="E2" s="90"/>
      <c r="F2" s="91"/>
      <c r="G2" s="91"/>
    </row>
    <row r="3" spans="1:10" x14ac:dyDescent="0.25">
      <c r="C3" s="1" t="s">
        <v>15</v>
      </c>
      <c r="E3" s="92"/>
      <c r="F3" s="93"/>
      <c r="G3" s="93"/>
      <c r="H3" s="93"/>
    </row>
    <row r="4" spans="1:10" x14ac:dyDescent="0.25">
      <c r="C4" s="1" t="s">
        <v>16</v>
      </c>
      <c r="E4" s="108"/>
      <c r="F4" s="109"/>
    </row>
    <row r="5" spans="1:10" x14ac:dyDescent="0.25">
      <c r="C5" s="1" t="s">
        <v>206</v>
      </c>
      <c r="E5" s="44">
        <v>2022</v>
      </c>
    </row>
    <row r="6" spans="1:10" x14ac:dyDescent="0.25">
      <c r="C6" s="84" t="s">
        <v>52</v>
      </c>
      <c r="D6" s="84"/>
      <c r="E6" s="84"/>
      <c r="F6" s="84"/>
      <c r="G6" s="84"/>
      <c r="H6" s="84"/>
      <c r="I6" s="84"/>
      <c r="J6" s="84"/>
    </row>
    <row r="7" spans="1:10" x14ac:dyDescent="0.25">
      <c r="C7" s="84" t="s">
        <v>70</v>
      </c>
      <c r="D7" s="84"/>
      <c r="E7" s="84"/>
      <c r="F7" s="84"/>
      <c r="G7" s="84"/>
      <c r="H7" s="84"/>
      <c r="I7" s="84"/>
      <c r="J7" s="84"/>
    </row>
    <row r="8" spans="1:10" x14ac:dyDescent="0.25">
      <c r="C8" s="85" t="s">
        <v>71</v>
      </c>
      <c r="D8" s="85"/>
      <c r="E8" s="85"/>
      <c r="F8" s="85"/>
      <c r="G8" s="85"/>
      <c r="H8" s="85"/>
      <c r="I8" s="85"/>
      <c r="J8" s="85"/>
    </row>
    <row r="9" spans="1:10" ht="15" customHeight="1" x14ac:dyDescent="0.25">
      <c r="A9" s="106" t="s">
        <v>28</v>
      </c>
      <c r="B9" s="106"/>
      <c r="C9" s="106"/>
      <c r="D9" s="106"/>
      <c r="E9" s="106"/>
      <c r="F9" s="106"/>
      <c r="G9" s="106"/>
      <c r="H9" s="107"/>
      <c r="I9" s="96" t="s">
        <v>3</v>
      </c>
      <c r="J9" s="101"/>
    </row>
    <row r="10" spans="1:10" ht="45" x14ac:dyDescent="0.25">
      <c r="A10" t="s">
        <v>23</v>
      </c>
      <c r="B10" t="s">
        <v>22</v>
      </c>
      <c r="C10" s="5" t="s">
        <v>29</v>
      </c>
      <c r="D10" s="6" t="s">
        <v>30</v>
      </c>
      <c r="E10" s="5" t="s">
        <v>33</v>
      </c>
      <c r="F10" s="5" t="s">
        <v>69</v>
      </c>
      <c r="G10" s="5" t="s">
        <v>301</v>
      </c>
      <c r="H10" s="5" t="s">
        <v>51</v>
      </c>
      <c r="I10" s="5" t="s">
        <v>284</v>
      </c>
      <c r="J10" s="17" t="s">
        <v>8</v>
      </c>
    </row>
    <row r="11" spans="1:10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8"/>
      <c r="H11" s="28"/>
      <c r="I11" s="26"/>
      <c r="J11" s="26"/>
    </row>
    <row r="12" spans="1:10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8"/>
      <c r="H12" s="28"/>
      <c r="I12" s="26"/>
      <c r="J12" s="26"/>
    </row>
    <row r="13" spans="1:10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8"/>
      <c r="H13" s="28"/>
      <c r="I13" s="26"/>
      <c r="J13" s="26"/>
    </row>
    <row r="14" spans="1:10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8"/>
      <c r="H14" s="28"/>
      <c r="I14" s="26"/>
      <c r="J14" s="26"/>
    </row>
    <row r="15" spans="1:10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8"/>
      <c r="H15" s="28"/>
      <c r="I15" s="26"/>
      <c r="J15" s="26"/>
    </row>
    <row r="16" spans="1:10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8"/>
      <c r="H16" s="28"/>
      <c r="I16" s="26"/>
      <c r="J16" s="26"/>
    </row>
    <row r="17" spans="1:10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8"/>
      <c r="H17" s="28"/>
      <c r="I17" s="26"/>
      <c r="J17" s="26"/>
    </row>
    <row r="18" spans="1:10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8"/>
      <c r="H18" s="28"/>
      <c r="I18" s="26"/>
      <c r="J18" s="26"/>
    </row>
    <row r="19" spans="1:10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8"/>
      <c r="H19" s="28"/>
      <c r="I19" s="26"/>
      <c r="J19" s="26"/>
    </row>
    <row r="20" spans="1:10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8"/>
      <c r="H20" s="28"/>
      <c r="I20" s="26"/>
      <c r="J20" s="26"/>
    </row>
    <row r="21" spans="1:10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8"/>
      <c r="H21" s="28"/>
      <c r="I21" s="26"/>
      <c r="J21" s="26"/>
    </row>
    <row r="22" spans="1:10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8"/>
      <c r="H22" s="28"/>
      <c r="I22" s="26"/>
      <c r="J22" s="26"/>
    </row>
    <row r="23" spans="1:10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8"/>
      <c r="H23" s="28"/>
      <c r="I23" s="26"/>
      <c r="J23" s="26"/>
    </row>
    <row r="24" spans="1:10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8"/>
      <c r="H24" s="28"/>
      <c r="I24" s="26"/>
      <c r="J24" s="26"/>
    </row>
    <row r="25" spans="1:10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8"/>
      <c r="H25" s="28"/>
      <c r="I25" s="26"/>
      <c r="J25" s="26"/>
    </row>
    <row r="26" spans="1:10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8"/>
      <c r="H26" s="28"/>
      <c r="I26" s="26"/>
      <c r="J26" s="26"/>
    </row>
    <row r="27" spans="1:10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8"/>
      <c r="H27" s="28"/>
      <c r="I27" s="26"/>
      <c r="J27" s="26"/>
    </row>
    <row r="28" spans="1:10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8"/>
      <c r="H28" s="28"/>
      <c r="I28" s="26"/>
      <c r="J28" s="26"/>
    </row>
    <row r="29" spans="1:10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8"/>
      <c r="H29" s="28"/>
      <c r="I29" s="26"/>
      <c r="J29" s="26"/>
    </row>
    <row r="30" spans="1:10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33"/>
      <c r="H30" s="33"/>
      <c r="I30" s="26"/>
      <c r="J30" s="26"/>
    </row>
    <row r="31" spans="1:10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33"/>
      <c r="H31" s="33"/>
      <c r="I31" s="26"/>
      <c r="J31" s="26"/>
    </row>
    <row r="32" spans="1:10" x14ac:dyDescent="0.25">
      <c r="C32">
        <f>SUBTOTAL(103,tabAnexo02312172021[Fecha de Póliza])</f>
        <v>0</v>
      </c>
      <c r="D32" s="23"/>
      <c r="G32" s="24">
        <f>SUBTOTAL(109,tabAnexo02312172021[Saldo (al 31/dic/2022)])</f>
        <v>0</v>
      </c>
      <c r="H32" s="24"/>
    </row>
    <row r="44" spans="1:4" x14ac:dyDescent="0.25">
      <c r="C44" s="1" t="s">
        <v>20</v>
      </c>
      <c r="D44" t="s">
        <v>19</v>
      </c>
    </row>
    <row r="45" spans="1:4" x14ac:dyDescent="0.25">
      <c r="A45" s="1" t="s">
        <v>20</v>
      </c>
      <c r="B45" t="s">
        <v>19</v>
      </c>
    </row>
  </sheetData>
  <mergeCells count="9">
    <mergeCell ref="I9:J9"/>
    <mergeCell ref="A9:H9"/>
    <mergeCell ref="C8:J8"/>
    <mergeCell ref="C6:J6"/>
    <mergeCell ref="F1:H1"/>
    <mergeCell ref="E3:H3"/>
    <mergeCell ref="E4:F4"/>
    <mergeCell ref="C7:J7"/>
    <mergeCell ref="E2:G2"/>
  </mergeCells>
  <printOptions horizontalCentered="1"/>
  <pageMargins left="0.7" right="0.7" top="0.75" bottom="0.75" header="0.3" footer="0.3"/>
  <pageSetup scale="72" fitToHeight="0" orientation="landscape" r:id="rId1"/>
  <drawing r:id="rId2"/>
  <legacyDrawing r:id="rId3"/>
  <tableParts count="1"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C1" zoomScale="70" zoomScaleNormal="70" workbookViewId="0">
      <selection activeCell="C6" sqref="C6:O6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10.5703125" customWidth="1"/>
    <col min="6" max="6" width="31.42578125" customWidth="1"/>
    <col min="7" max="8" width="38.42578125" customWidth="1"/>
    <col min="9" max="9" width="13.28515625" customWidth="1"/>
    <col min="10" max="10" width="13" bestFit="1" customWidth="1"/>
    <col min="11" max="11" width="15.42578125" customWidth="1"/>
    <col min="12" max="12" width="11.5703125" bestFit="1" customWidth="1"/>
    <col min="13" max="13" width="15.140625" customWidth="1"/>
  </cols>
  <sheetData>
    <row r="1" spans="1:15" ht="38.25" customHeight="1" x14ac:dyDescent="0.25">
      <c r="C1" s="3"/>
      <c r="D1" s="8"/>
      <c r="E1" s="4" t="s">
        <v>13</v>
      </c>
      <c r="F1" s="102"/>
      <c r="G1" s="103"/>
      <c r="H1" s="103"/>
      <c r="I1" s="103"/>
      <c r="J1" s="10"/>
      <c r="K1" s="10"/>
      <c r="L1" s="19"/>
      <c r="M1" s="19"/>
      <c r="N1" s="20"/>
    </row>
    <row r="2" spans="1:15" x14ac:dyDescent="0.25">
      <c r="C2" s="3" t="s">
        <v>14</v>
      </c>
      <c r="E2" s="90"/>
      <c r="F2" s="91"/>
      <c r="G2" s="91"/>
      <c r="H2" s="91"/>
      <c r="I2" s="91"/>
      <c r="J2" s="91"/>
      <c r="K2" s="11"/>
      <c r="L2" s="21"/>
      <c r="M2" s="21"/>
      <c r="N2" s="20"/>
    </row>
    <row r="3" spans="1:15" x14ac:dyDescent="0.25">
      <c r="C3" s="1" t="s">
        <v>15</v>
      </c>
      <c r="E3" s="92"/>
      <c r="F3" s="93"/>
      <c r="G3" s="93"/>
      <c r="H3" s="93"/>
      <c r="I3" s="93"/>
      <c r="J3" s="93"/>
      <c r="K3" s="11"/>
      <c r="L3" s="21"/>
      <c r="M3" s="21"/>
      <c r="N3" s="20"/>
    </row>
    <row r="4" spans="1:15" x14ac:dyDescent="0.25">
      <c r="C4" s="1" t="s">
        <v>217</v>
      </c>
      <c r="E4" s="92"/>
      <c r="F4" s="93"/>
      <c r="G4" s="93"/>
      <c r="H4" s="93"/>
      <c r="I4" s="93"/>
      <c r="J4" s="12"/>
      <c r="K4" s="11"/>
      <c r="L4" s="21"/>
      <c r="M4" s="20"/>
      <c r="N4" s="20"/>
    </row>
    <row r="5" spans="1:15" x14ac:dyDescent="0.25">
      <c r="C5" s="1" t="s">
        <v>206</v>
      </c>
      <c r="E5" s="44">
        <v>2022</v>
      </c>
      <c r="L5" s="20"/>
      <c r="M5" s="20"/>
      <c r="N5" s="20"/>
    </row>
    <row r="6" spans="1:15" x14ac:dyDescent="0.25"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x14ac:dyDescent="0.25">
      <c r="C7" s="84" t="s">
        <v>68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x14ac:dyDescent="0.25">
      <c r="C8" s="85" t="s">
        <v>67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x14ac:dyDescent="0.25">
      <c r="C9" s="99" t="s">
        <v>28</v>
      </c>
      <c r="D9" s="100"/>
      <c r="E9" s="95" t="s">
        <v>31</v>
      </c>
      <c r="F9" s="96"/>
      <c r="G9" s="96"/>
      <c r="H9" s="110" t="s">
        <v>58</v>
      </c>
      <c r="I9" s="111"/>
      <c r="J9" s="111"/>
      <c r="K9" s="95" t="s">
        <v>25</v>
      </c>
      <c r="L9" s="96"/>
      <c r="M9" s="97"/>
      <c r="N9" s="96" t="s">
        <v>3</v>
      </c>
      <c r="O9" s="101"/>
    </row>
    <row r="10" spans="1:15" ht="45" x14ac:dyDescent="0.25">
      <c r="A10" t="s">
        <v>23</v>
      </c>
      <c r="B10" t="s">
        <v>22</v>
      </c>
      <c r="C10" s="5" t="s">
        <v>29</v>
      </c>
      <c r="D10" s="6" t="s">
        <v>30</v>
      </c>
      <c r="E10" s="22" t="s">
        <v>17</v>
      </c>
      <c r="F10" s="5" t="s">
        <v>32</v>
      </c>
      <c r="G10" s="5" t="s">
        <v>33</v>
      </c>
      <c r="H10" s="5" t="s">
        <v>4</v>
      </c>
      <c r="I10" s="5" t="s">
        <v>301</v>
      </c>
      <c r="J10" s="5" t="s">
        <v>51</v>
      </c>
      <c r="K10" s="5" t="s">
        <v>26</v>
      </c>
      <c r="L10" s="6" t="s">
        <v>24</v>
      </c>
      <c r="M10" s="5" t="s">
        <v>27</v>
      </c>
      <c r="N10" s="5" t="s">
        <v>284</v>
      </c>
      <c r="O10" s="17" t="s">
        <v>8</v>
      </c>
    </row>
    <row r="11" spans="1:15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6"/>
      <c r="H11" s="26"/>
      <c r="I11" s="28"/>
      <c r="J11" s="32"/>
      <c r="K11" s="28"/>
      <c r="L11" s="27"/>
      <c r="M11" s="26"/>
      <c r="N11" s="26"/>
      <c r="O11" s="26"/>
    </row>
    <row r="12" spans="1:15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6"/>
      <c r="H12" s="26"/>
      <c r="I12" s="28"/>
      <c r="J12" s="32"/>
      <c r="K12" s="28"/>
      <c r="L12" s="26"/>
      <c r="M12" s="26"/>
      <c r="N12" s="26"/>
      <c r="O12" s="26"/>
    </row>
    <row r="13" spans="1:15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6"/>
      <c r="H13" s="26"/>
      <c r="I13" s="28"/>
      <c r="J13" s="32"/>
      <c r="K13" s="28"/>
      <c r="L13" s="26"/>
      <c r="M13" s="26"/>
      <c r="N13" s="26"/>
      <c r="O13" s="26"/>
    </row>
    <row r="14" spans="1:15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6"/>
      <c r="H14" s="26"/>
      <c r="I14" s="28"/>
      <c r="J14" s="32"/>
      <c r="K14" s="28"/>
      <c r="L14" s="26"/>
      <c r="M14" s="26"/>
      <c r="N14" s="26"/>
      <c r="O14" s="26"/>
    </row>
    <row r="15" spans="1:15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6"/>
      <c r="H15" s="26"/>
      <c r="I15" s="28"/>
      <c r="J15" s="32"/>
      <c r="K15" s="28"/>
      <c r="L15" s="26"/>
      <c r="M15" s="26"/>
      <c r="N15" s="26"/>
      <c r="O15" s="26"/>
    </row>
    <row r="16" spans="1:15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6"/>
      <c r="H16" s="26"/>
      <c r="I16" s="28"/>
      <c r="J16" s="32"/>
      <c r="K16" s="28"/>
      <c r="L16" s="26"/>
      <c r="M16" s="26"/>
      <c r="N16" s="26"/>
      <c r="O16" s="26"/>
    </row>
    <row r="17" spans="1:15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6"/>
      <c r="H17" s="26"/>
      <c r="I17" s="28"/>
      <c r="J17" s="32"/>
      <c r="K17" s="28"/>
      <c r="L17" s="26"/>
      <c r="M17" s="26"/>
      <c r="N17" s="26"/>
      <c r="O17" s="26"/>
    </row>
    <row r="18" spans="1:15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6"/>
      <c r="H18" s="26"/>
      <c r="I18" s="28"/>
      <c r="J18" s="32"/>
      <c r="K18" s="28"/>
      <c r="L18" s="26"/>
      <c r="M18" s="26"/>
      <c r="N18" s="26"/>
      <c r="O18" s="26"/>
    </row>
    <row r="19" spans="1:15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6"/>
      <c r="H19" s="26"/>
      <c r="I19" s="28"/>
      <c r="J19" s="32"/>
      <c r="K19" s="28"/>
      <c r="L19" s="26"/>
      <c r="M19" s="26"/>
      <c r="N19" s="26"/>
      <c r="O19" s="26"/>
    </row>
    <row r="20" spans="1:15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6"/>
      <c r="H20" s="26"/>
      <c r="I20" s="28"/>
      <c r="J20" s="32"/>
      <c r="K20" s="28"/>
      <c r="L20" s="26"/>
      <c r="M20" s="26"/>
      <c r="N20" s="26"/>
      <c r="O20" s="26"/>
    </row>
    <row r="21" spans="1:15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6"/>
      <c r="H21" s="26"/>
      <c r="I21" s="28"/>
      <c r="J21" s="32"/>
      <c r="K21" s="28"/>
      <c r="L21" s="26"/>
      <c r="M21" s="26"/>
      <c r="N21" s="26"/>
      <c r="O21" s="26"/>
    </row>
    <row r="22" spans="1:15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6"/>
      <c r="H22" s="26"/>
      <c r="I22" s="28"/>
      <c r="J22" s="32"/>
      <c r="K22" s="28"/>
      <c r="L22" s="26"/>
      <c r="M22" s="26"/>
      <c r="N22" s="26"/>
      <c r="O22" s="26"/>
    </row>
    <row r="23" spans="1:15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6"/>
      <c r="H23" s="26"/>
      <c r="I23" s="28"/>
      <c r="J23" s="32"/>
      <c r="K23" s="28"/>
      <c r="L23" s="26"/>
      <c r="M23" s="26"/>
      <c r="N23" s="26"/>
      <c r="O23" s="26"/>
    </row>
    <row r="24" spans="1:15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6"/>
      <c r="H24" s="26"/>
      <c r="I24" s="28"/>
      <c r="J24" s="32"/>
      <c r="K24" s="28"/>
      <c r="L24" s="26"/>
      <c r="M24" s="26"/>
      <c r="N24" s="26"/>
      <c r="O24" s="26"/>
    </row>
    <row r="25" spans="1:15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6"/>
      <c r="H25" s="26"/>
      <c r="I25" s="28"/>
      <c r="J25" s="32"/>
      <c r="K25" s="28"/>
      <c r="L25" s="26"/>
      <c r="M25" s="26"/>
      <c r="N25" s="26"/>
      <c r="O25" s="26"/>
    </row>
    <row r="26" spans="1:15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6"/>
      <c r="H26" s="26"/>
      <c r="I26" s="28"/>
      <c r="J26" s="32"/>
      <c r="K26" s="28"/>
      <c r="L26" s="26"/>
      <c r="M26" s="26"/>
      <c r="N26" s="26"/>
      <c r="O26" s="26"/>
    </row>
    <row r="27" spans="1:15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6"/>
      <c r="H27" s="26"/>
      <c r="I27" s="28"/>
      <c r="J27" s="32"/>
      <c r="K27" s="28"/>
      <c r="L27" s="26"/>
      <c r="M27" s="26"/>
      <c r="N27" s="26"/>
      <c r="O27" s="26"/>
    </row>
    <row r="28" spans="1:15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6"/>
      <c r="H28" s="26"/>
      <c r="I28" s="28"/>
      <c r="J28" s="32"/>
      <c r="K28" s="28"/>
      <c r="L28" s="26"/>
      <c r="M28" s="26"/>
      <c r="N28" s="26"/>
      <c r="O28" s="26"/>
    </row>
    <row r="29" spans="1:15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6"/>
      <c r="H29" s="26"/>
      <c r="I29" s="28"/>
      <c r="J29" s="32"/>
      <c r="K29" s="28"/>
      <c r="L29" s="26"/>
      <c r="M29" s="26"/>
      <c r="N29" s="26"/>
      <c r="O29" s="26"/>
    </row>
    <row r="30" spans="1:15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26"/>
      <c r="H30" s="26"/>
      <c r="I30" s="28"/>
      <c r="J30" s="32"/>
      <c r="K30" s="28"/>
      <c r="L30" s="26"/>
      <c r="M30" s="26"/>
      <c r="N30" s="26"/>
      <c r="O30" s="26"/>
    </row>
    <row r="31" spans="1:15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26"/>
      <c r="H31" s="26"/>
      <c r="I31" s="28"/>
      <c r="J31" s="32"/>
      <c r="K31" s="28"/>
      <c r="L31" s="26"/>
      <c r="M31" s="26"/>
      <c r="N31" s="26"/>
      <c r="O31" s="26"/>
    </row>
    <row r="32" spans="1:15" x14ac:dyDescent="0.25">
      <c r="A32" t="e">
        <f>+#REF!</f>
        <v>#REF!</v>
      </c>
      <c r="B32" t="e">
        <f>+#REF!</f>
        <v>#REF!</v>
      </c>
      <c r="C32" s="26"/>
      <c r="D32" s="26"/>
      <c r="E32" s="26"/>
      <c r="F32" s="26"/>
      <c r="G32" s="26"/>
      <c r="H32" s="26"/>
      <c r="I32" s="28"/>
      <c r="J32" s="32"/>
      <c r="K32" s="28"/>
      <c r="L32" s="26"/>
      <c r="M32" s="26"/>
      <c r="N32" s="26"/>
      <c r="O32" s="26"/>
    </row>
    <row r="33" spans="1:15" x14ac:dyDescent="0.25">
      <c r="A33" t="e">
        <f>+#REF!</f>
        <v>#REF!</v>
      </c>
      <c r="B33" t="e">
        <f>+#REF!</f>
        <v>#REF!</v>
      </c>
      <c r="C33" s="26"/>
      <c r="D33" s="26"/>
      <c r="E33" s="26"/>
      <c r="F33" s="26"/>
      <c r="G33" s="26"/>
      <c r="H33" s="26"/>
      <c r="I33" s="33"/>
      <c r="J33" s="32"/>
      <c r="K33" s="28"/>
      <c r="L33" s="26"/>
      <c r="M33" s="26"/>
      <c r="N33" s="26"/>
      <c r="O33" s="26"/>
    </row>
    <row r="34" spans="1:15" x14ac:dyDescent="0.25">
      <c r="A34" t="e">
        <f>+#REF!</f>
        <v>#REF!</v>
      </c>
      <c r="B34" t="e">
        <f>+#REF!</f>
        <v>#REF!</v>
      </c>
      <c r="C34" s="26"/>
      <c r="D34" s="26"/>
      <c r="E34" s="26"/>
      <c r="F34" s="26"/>
      <c r="G34" s="26"/>
      <c r="H34" s="26"/>
      <c r="I34" s="33"/>
      <c r="J34" s="32"/>
      <c r="K34" s="28"/>
      <c r="L34" s="26"/>
      <c r="M34" s="26"/>
      <c r="N34" s="26"/>
      <c r="O34" s="26"/>
    </row>
    <row r="35" spans="1:15" x14ac:dyDescent="0.25">
      <c r="C35">
        <f>SUBTOTAL(103,tabAnexo023121720[Fecha de Póliza])</f>
        <v>0</v>
      </c>
      <c r="D35" s="23"/>
      <c r="E35" s="23"/>
      <c r="H35" s="23"/>
      <c r="I35" s="24">
        <f>SUBTOTAL(109,tabAnexo023121720[Saldo (al 31/dic/2022)])</f>
        <v>0</v>
      </c>
      <c r="J35" s="23"/>
      <c r="K35" s="35">
        <f>SUBTOTAL(109,tabAnexo023121720[Importe])</f>
        <v>0</v>
      </c>
    </row>
    <row r="47" spans="1:15" x14ac:dyDescent="0.25">
      <c r="C47" s="1" t="s">
        <v>20</v>
      </c>
      <c r="D47" t="s">
        <v>19</v>
      </c>
    </row>
    <row r="48" spans="1:15" x14ac:dyDescent="0.25">
      <c r="A48" s="1" t="s">
        <v>20</v>
      </c>
      <c r="B48" t="s">
        <v>19</v>
      </c>
    </row>
  </sheetData>
  <mergeCells count="12">
    <mergeCell ref="C8:O8"/>
    <mergeCell ref="C9:D9"/>
    <mergeCell ref="E9:G9"/>
    <mergeCell ref="H9:J9"/>
    <mergeCell ref="K9:M9"/>
    <mergeCell ref="N9:O9"/>
    <mergeCell ref="C7:O7"/>
    <mergeCell ref="F1:I1"/>
    <mergeCell ref="E2:J2"/>
    <mergeCell ref="E3:J3"/>
    <mergeCell ref="E4:I4"/>
    <mergeCell ref="C6:O6"/>
  </mergeCells>
  <dataValidations count="3">
    <dataValidation type="list" allowBlank="1" showInputMessage="1" showErrorMessage="1" sqref="E11:E34">
      <formula1>"CFDI, Otros"</formula1>
    </dataValidation>
    <dataValidation type="list" allowBlank="1" showInputMessage="1" showErrorMessage="1" sqref="J12:J34">
      <formula1>"0-90 días,91-180 días, 181-365 días"</formula1>
    </dataValidation>
    <dataValidation type="list" allowBlank="1" showInputMessage="1" showErrorMessage="1" sqref="J11">
      <formula1>"0-90 días,91-180 días, 181-365 días, Más de 365 días"</formula1>
    </dataValidation>
  </dataValidations>
  <printOptions horizontalCentered="1"/>
  <pageMargins left="0.7" right="0.7" top="0.75" bottom="0.75" header="0.3" footer="0.3"/>
  <pageSetup scale="52" fitToHeight="0" orientation="landscape" r:id="rId1"/>
  <drawing r:id="rId2"/>
  <legacyDrawing r:id="rId3"/>
  <tableParts count="1"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opLeftCell="C1" zoomScaleNormal="100" workbookViewId="0">
      <selection activeCell="C9" sqref="C9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6.7109375" customWidth="1"/>
    <col min="5" max="5" width="33.5703125" customWidth="1"/>
    <col min="6" max="6" width="11.5703125" customWidth="1"/>
    <col min="7" max="7" width="18.140625" customWidth="1"/>
    <col min="8" max="8" width="38.42578125" customWidth="1"/>
    <col min="9" max="9" width="13.28515625" customWidth="1"/>
    <col min="10" max="10" width="23.42578125" customWidth="1"/>
    <col min="11" max="11" width="31.5703125" customWidth="1"/>
  </cols>
  <sheetData>
    <row r="1" spans="1:11" ht="38.25" customHeight="1" x14ac:dyDescent="0.25">
      <c r="C1" s="36"/>
      <c r="D1" s="8"/>
      <c r="E1" s="37" t="s">
        <v>13</v>
      </c>
      <c r="F1" s="112"/>
      <c r="G1" s="113"/>
      <c r="H1" s="113"/>
      <c r="I1" s="113"/>
    </row>
    <row r="2" spans="1:11" x14ac:dyDescent="0.25">
      <c r="C2" s="3" t="s">
        <v>14</v>
      </c>
      <c r="E2" s="90"/>
      <c r="F2" s="91"/>
      <c r="G2" s="91"/>
    </row>
    <row r="3" spans="1:11" x14ac:dyDescent="0.25">
      <c r="C3" s="1" t="s">
        <v>15</v>
      </c>
      <c r="E3" s="116"/>
      <c r="F3" s="117"/>
      <c r="G3" s="117"/>
      <c r="H3" s="117"/>
    </row>
    <row r="4" spans="1:11" x14ac:dyDescent="0.25">
      <c r="C4" s="1" t="s">
        <v>217</v>
      </c>
      <c r="E4" s="114"/>
      <c r="F4" s="115"/>
      <c r="G4" s="115"/>
    </row>
    <row r="5" spans="1:11" x14ac:dyDescent="0.25">
      <c r="C5" s="1" t="s">
        <v>206</v>
      </c>
      <c r="E5" s="44">
        <v>2022</v>
      </c>
      <c r="K5" s="20"/>
    </row>
    <row r="6" spans="1:11" x14ac:dyDescent="0.25">
      <c r="C6" s="84" t="s">
        <v>81</v>
      </c>
      <c r="D6" s="84"/>
      <c r="E6" s="84"/>
      <c r="F6" s="84"/>
      <c r="G6" s="84"/>
      <c r="H6" s="84"/>
      <c r="I6" s="84"/>
      <c r="J6" s="84"/>
      <c r="K6" s="84"/>
    </row>
    <row r="7" spans="1:11" x14ac:dyDescent="0.25">
      <c r="C7" s="84" t="s">
        <v>308</v>
      </c>
      <c r="D7" s="84"/>
      <c r="E7" s="84"/>
      <c r="F7" s="84"/>
      <c r="G7" s="84"/>
      <c r="H7" s="84"/>
      <c r="I7" s="84"/>
      <c r="J7" s="84"/>
      <c r="K7" s="84"/>
    </row>
    <row r="8" spans="1:11" x14ac:dyDescent="0.25">
      <c r="C8" s="104" t="s">
        <v>82</v>
      </c>
      <c r="D8" s="104"/>
      <c r="E8" s="104"/>
      <c r="F8" s="104"/>
      <c r="G8" s="104"/>
      <c r="H8" s="104"/>
      <c r="I8" s="104"/>
      <c r="J8" s="104"/>
      <c r="K8" s="104"/>
    </row>
    <row r="9" spans="1:11" x14ac:dyDescent="0.25">
      <c r="C9" s="39" t="s">
        <v>99</v>
      </c>
      <c r="D9" s="34"/>
      <c r="E9" s="34"/>
      <c r="F9" s="34"/>
      <c r="G9" s="34"/>
      <c r="H9" s="34"/>
      <c r="I9" s="34"/>
      <c r="J9" s="34"/>
      <c r="K9" s="34"/>
    </row>
    <row r="10" spans="1:11" ht="15" customHeight="1" x14ac:dyDescent="0.25">
      <c r="A10" s="78" t="s">
        <v>28</v>
      </c>
      <c r="B10" s="78"/>
      <c r="C10" s="78"/>
      <c r="D10" s="78"/>
      <c r="E10" s="78"/>
      <c r="F10" s="78"/>
      <c r="G10" s="78"/>
      <c r="H10" s="78"/>
      <c r="I10" s="79"/>
      <c r="J10" s="96" t="s">
        <v>98</v>
      </c>
      <c r="K10" s="96"/>
    </row>
    <row r="11" spans="1:11" ht="60" x14ac:dyDescent="0.25">
      <c r="A11" t="s">
        <v>23</v>
      </c>
      <c r="B11" t="s">
        <v>22</v>
      </c>
      <c r="C11" s="5" t="s">
        <v>79</v>
      </c>
      <c r="D11" s="5" t="s">
        <v>80</v>
      </c>
      <c r="E11" s="5" t="s">
        <v>76</v>
      </c>
      <c r="F11" s="6" t="s">
        <v>285</v>
      </c>
      <c r="G11" s="22" t="s">
        <v>286</v>
      </c>
      <c r="H11" s="5" t="s">
        <v>288</v>
      </c>
      <c r="I11" s="5" t="s">
        <v>287</v>
      </c>
      <c r="J11" s="5" t="s">
        <v>96</v>
      </c>
      <c r="K11" s="17" t="s">
        <v>97</v>
      </c>
    </row>
    <row r="12" spans="1:11" x14ac:dyDescent="0.25">
      <c r="A12" t="e">
        <f>+#REF!</f>
        <v>#REF!</v>
      </c>
      <c r="B12" t="e">
        <f>+#REF!</f>
        <v>#REF!</v>
      </c>
      <c r="C12" t="s">
        <v>84</v>
      </c>
      <c r="D12" s="27"/>
      <c r="E12" s="27"/>
      <c r="F12" s="26"/>
      <c r="G12" s="26"/>
      <c r="H12" s="26"/>
      <c r="I12" s="28"/>
      <c r="J12" s="26"/>
      <c r="K12" s="26"/>
    </row>
    <row r="13" spans="1:11" x14ac:dyDescent="0.25">
      <c r="A13" t="e">
        <f>+#REF!</f>
        <v>#REF!</v>
      </c>
      <c r="B13" t="e">
        <f>+#REF!</f>
        <v>#REF!</v>
      </c>
      <c r="C13" t="s">
        <v>85</v>
      </c>
      <c r="D13" s="26"/>
      <c r="E13" s="26"/>
      <c r="F13" s="26"/>
      <c r="G13" s="26"/>
      <c r="H13" s="26"/>
      <c r="I13" s="28"/>
      <c r="J13" s="26"/>
      <c r="K13" s="26"/>
    </row>
    <row r="14" spans="1:11" x14ac:dyDescent="0.25">
      <c r="A14" t="e">
        <f>+#REF!</f>
        <v>#REF!</v>
      </c>
      <c r="B14" t="e">
        <f>+#REF!</f>
        <v>#REF!</v>
      </c>
      <c r="C14" t="s">
        <v>86</v>
      </c>
      <c r="D14" s="26"/>
      <c r="E14" s="26"/>
      <c r="F14" s="26"/>
      <c r="G14" s="26"/>
      <c r="H14" s="26"/>
      <c r="I14" s="28"/>
      <c r="J14" s="26"/>
      <c r="K14" s="26"/>
    </row>
    <row r="15" spans="1:11" x14ac:dyDescent="0.25">
      <c r="A15" t="e">
        <f>+#REF!</f>
        <v>#REF!</v>
      </c>
      <c r="B15" t="e">
        <f>+#REF!</f>
        <v>#REF!</v>
      </c>
      <c r="C15" t="s">
        <v>87</v>
      </c>
      <c r="D15" s="26"/>
      <c r="E15" s="26"/>
      <c r="F15" s="26"/>
      <c r="G15" s="26"/>
      <c r="H15" s="26"/>
      <c r="I15" s="28"/>
      <c r="J15" s="26"/>
      <c r="K15" s="26"/>
    </row>
    <row r="16" spans="1:11" x14ac:dyDescent="0.25">
      <c r="A16" t="e">
        <f>+#REF!</f>
        <v>#REF!</v>
      </c>
      <c r="B16" t="e">
        <f>+#REF!</f>
        <v>#REF!</v>
      </c>
      <c r="C16" t="s">
        <v>88</v>
      </c>
      <c r="D16" s="26"/>
      <c r="E16" s="26"/>
      <c r="F16" s="26"/>
      <c r="G16" s="26"/>
      <c r="H16" s="26"/>
      <c r="I16" s="28"/>
      <c r="J16" s="26"/>
      <c r="K16" s="26"/>
    </row>
    <row r="17" spans="1:11" x14ac:dyDescent="0.25">
      <c r="A17" t="e">
        <f>+#REF!</f>
        <v>#REF!</v>
      </c>
      <c r="B17" t="e">
        <f>+#REF!</f>
        <v>#REF!</v>
      </c>
      <c r="C17" t="s">
        <v>89</v>
      </c>
      <c r="D17" s="26"/>
      <c r="E17" s="26"/>
      <c r="F17" s="26"/>
      <c r="G17" s="26"/>
      <c r="H17" s="26"/>
      <c r="I17" s="28"/>
      <c r="J17" s="26"/>
      <c r="K17" s="26"/>
    </row>
    <row r="18" spans="1:11" x14ac:dyDescent="0.25">
      <c r="A18" t="e">
        <f>+#REF!</f>
        <v>#REF!</v>
      </c>
      <c r="B18" t="e">
        <f>+#REF!</f>
        <v>#REF!</v>
      </c>
      <c r="C18" t="s">
        <v>90</v>
      </c>
      <c r="D18" s="26"/>
      <c r="E18" s="26"/>
      <c r="F18" s="26"/>
      <c r="G18" s="26"/>
      <c r="H18" s="26"/>
      <c r="I18" s="28"/>
      <c r="J18" s="26"/>
      <c r="K18" s="26"/>
    </row>
    <row r="19" spans="1:11" x14ac:dyDescent="0.25">
      <c r="A19" t="e">
        <f>+#REF!</f>
        <v>#REF!</v>
      </c>
      <c r="B19" t="e">
        <f>+#REF!</f>
        <v>#REF!</v>
      </c>
      <c r="C19" t="s">
        <v>91</v>
      </c>
      <c r="D19" s="26"/>
      <c r="E19" s="26"/>
      <c r="F19" s="26"/>
      <c r="G19" s="26"/>
      <c r="H19" s="26"/>
      <c r="I19" s="28"/>
      <c r="J19" s="26"/>
      <c r="K19" s="26"/>
    </row>
    <row r="20" spans="1:11" x14ac:dyDescent="0.25">
      <c r="A20" t="e">
        <f>+#REF!</f>
        <v>#REF!</v>
      </c>
      <c r="B20" t="e">
        <f>+#REF!</f>
        <v>#REF!</v>
      </c>
      <c r="C20" t="s">
        <v>92</v>
      </c>
      <c r="D20" s="26"/>
      <c r="E20" s="26"/>
      <c r="F20" s="26"/>
      <c r="G20" s="26"/>
      <c r="H20" s="26"/>
      <c r="I20" s="28"/>
      <c r="J20" s="26"/>
      <c r="K20" s="26"/>
    </row>
    <row r="21" spans="1:11" x14ac:dyDescent="0.25">
      <c r="A21" t="e">
        <f>+#REF!</f>
        <v>#REF!</v>
      </c>
      <c r="B21" t="e">
        <f>+#REF!</f>
        <v>#REF!</v>
      </c>
      <c r="C21" t="s">
        <v>93</v>
      </c>
      <c r="D21" s="26"/>
      <c r="E21" s="26"/>
      <c r="F21" s="26"/>
      <c r="G21" s="26"/>
      <c r="H21" s="26"/>
      <c r="I21" s="28"/>
      <c r="J21" s="26"/>
      <c r="K21" s="26"/>
    </row>
    <row r="22" spans="1:11" x14ac:dyDescent="0.25">
      <c r="A22" t="e">
        <f>+#REF!</f>
        <v>#REF!</v>
      </c>
      <c r="B22" t="e">
        <f>+#REF!</f>
        <v>#REF!</v>
      </c>
      <c r="C22" t="s">
        <v>94</v>
      </c>
      <c r="D22" s="26"/>
      <c r="E22" s="26"/>
      <c r="F22" s="26"/>
      <c r="G22" s="26"/>
      <c r="H22" s="26"/>
      <c r="I22" s="28"/>
      <c r="J22" s="26"/>
      <c r="K22" s="26"/>
    </row>
    <row r="23" spans="1:11" x14ac:dyDescent="0.25">
      <c r="A23" t="e">
        <f>+#REF!</f>
        <v>#REF!</v>
      </c>
      <c r="B23" t="e">
        <f>+#REF!</f>
        <v>#REF!</v>
      </c>
      <c r="C23" t="s">
        <v>95</v>
      </c>
      <c r="D23" s="26"/>
      <c r="E23" s="26"/>
      <c r="F23" s="26"/>
      <c r="G23" s="26"/>
      <c r="H23" s="26"/>
      <c r="I23" s="28"/>
      <c r="J23" s="26"/>
      <c r="K23" s="26"/>
    </row>
    <row r="24" spans="1:11" x14ac:dyDescent="0.25">
      <c r="C24">
        <f>SUBTOTAL(103,tabAnexo02312172023[Mes])</f>
        <v>12</v>
      </c>
      <c r="F24" s="23"/>
      <c r="G24" s="23"/>
      <c r="I24" s="35">
        <f>SUBTOTAL(109,tabAnexo02312172023[Importe mensual])</f>
        <v>0</v>
      </c>
    </row>
    <row r="29" spans="1:11" x14ac:dyDescent="0.25">
      <c r="C29" s="39" t="s">
        <v>100</v>
      </c>
      <c r="D29" s="34"/>
      <c r="E29" s="34"/>
      <c r="F29" s="34"/>
      <c r="G29" s="34"/>
      <c r="H29" s="34"/>
      <c r="I29" s="34"/>
      <c r="J29" s="34"/>
      <c r="K29" s="34"/>
    </row>
    <row r="30" spans="1:11" ht="15" customHeight="1" x14ac:dyDescent="0.25">
      <c r="A30" s="78" t="s">
        <v>28</v>
      </c>
      <c r="B30" s="78"/>
      <c r="C30" s="78"/>
      <c r="D30" s="78"/>
      <c r="E30" s="78"/>
      <c r="F30" s="78"/>
      <c r="G30" s="78"/>
      <c r="H30" s="78"/>
      <c r="I30" s="79"/>
      <c r="J30" s="96" t="s">
        <v>98</v>
      </c>
      <c r="K30" s="96"/>
    </row>
    <row r="31" spans="1:11" ht="60" x14ac:dyDescent="0.25">
      <c r="A31" t="s">
        <v>23</v>
      </c>
      <c r="B31" t="s">
        <v>22</v>
      </c>
      <c r="C31" s="5" t="s">
        <v>79</v>
      </c>
      <c r="D31" s="5" t="s">
        <v>80</v>
      </c>
      <c r="E31" s="5" t="s">
        <v>76</v>
      </c>
      <c r="F31" s="6" t="s">
        <v>285</v>
      </c>
      <c r="G31" s="22" t="s">
        <v>286</v>
      </c>
      <c r="H31" s="5" t="s">
        <v>83</v>
      </c>
      <c r="I31" s="5" t="s">
        <v>287</v>
      </c>
      <c r="J31" s="5" t="s">
        <v>96</v>
      </c>
      <c r="K31" s="17" t="s">
        <v>97</v>
      </c>
    </row>
    <row r="32" spans="1:11" x14ac:dyDescent="0.25">
      <c r="A32" t="e">
        <f>+#REF!</f>
        <v>#REF!</v>
      </c>
      <c r="B32" t="e">
        <f>+#REF!</f>
        <v>#REF!</v>
      </c>
      <c r="C32" t="s">
        <v>84</v>
      </c>
      <c r="D32" s="27"/>
      <c r="E32" s="27"/>
      <c r="F32" s="26"/>
      <c r="G32" s="26"/>
      <c r="H32" s="26"/>
      <c r="I32" s="28"/>
      <c r="J32" s="26"/>
      <c r="K32" s="26"/>
    </row>
    <row r="33" spans="1:11" x14ac:dyDescent="0.25">
      <c r="A33" t="e">
        <f>+#REF!</f>
        <v>#REF!</v>
      </c>
      <c r="B33" t="e">
        <f>+#REF!</f>
        <v>#REF!</v>
      </c>
      <c r="C33" t="s">
        <v>85</v>
      </c>
      <c r="D33" s="26"/>
      <c r="E33" s="26"/>
      <c r="F33" s="26"/>
      <c r="G33" s="26"/>
      <c r="H33" s="26"/>
      <c r="I33" s="28"/>
      <c r="J33" s="26"/>
      <c r="K33" s="26"/>
    </row>
    <row r="34" spans="1:11" x14ac:dyDescent="0.25">
      <c r="A34" t="e">
        <f>+#REF!</f>
        <v>#REF!</v>
      </c>
      <c r="B34" t="e">
        <f>+#REF!</f>
        <v>#REF!</v>
      </c>
      <c r="C34" t="s">
        <v>86</v>
      </c>
      <c r="D34" s="26"/>
      <c r="E34" s="26"/>
      <c r="F34" s="26"/>
      <c r="G34" s="26"/>
      <c r="H34" s="26"/>
      <c r="I34" s="28"/>
      <c r="J34" s="26"/>
      <c r="K34" s="26"/>
    </row>
    <row r="35" spans="1:11" x14ac:dyDescent="0.25">
      <c r="A35" t="e">
        <f>+#REF!</f>
        <v>#REF!</v>
      </c>
      <c r="B35" t="e">
        <f>+#REF!</f>
        <v>#REF!</v>
      </c>
      <c r="C35" t="s">
        <v>87</v>
      </c>
      <c r="D35" s="26"/>
      <c r="E35" s="26"/>
      <c r="F35" s="26"/>
      <c r="G35" s="26"/>
      <c r="H35" s="26"/>
      <c r="I35" s="28"/>
      <c r="J35" s="26"/>
      <c r="K35" s="26"/>
    </row>
    <row r="36" spans="1:11" x14ac:dyDescent="0.25">
      <c r="A36" t="e">
        <f>+#REF!</f>
        <v>#REF!</v>
      </c>
      <c r="B36" t="e">
        <f>+#REF!</f>
        <v>#REF!</v>
      </c>
      <c r="C36" t="s">
        <v>88</v>
      </c>
      <c r="D36" s="26"/>
      <c r="E36" s="26"/>
      <c r="F36" s="26"/>
      <c r="G36" s="26"/>
      <c r="H36" s="26"/>
      <c r="I36" s="28"/>
      <c r="J36" s="26"/>
      <c r="K36" s="26"/>
    </row>
    <row r="37" spans="1:11" x14ac:dyDescent="0.25">
      <c r="A37" t="e">
        <f>+#REF!</f>
        <v>#REF!</v>
      </c>
      <c r="B37" t="e">
        <f>+#REF!</f>
        <v>#REF!</v>
      </c>
      <c r="C37" t="s">
        <v>89</v>
      </c>
      <c r="D37" s="26"/>
      <c r="E37" s="26"/>
      <c r="F37" s="26"/>
      <c r="G37" s="26"/>
      <c r="H37" s="26"/>
      <c r="I37" s="28"/>
      <c r="J37" s="26"/>
      <c r="K37" s="26"/>
    </row>
    <row r="38" spans="1:11" x14ac:dyDescent="0.25">
      <c r="A38" t="e">
        <f>+#REF!</f>
        <v>#REF!</v>
      </c>
      <c r="B38" t="e">
        <f>+#REF!</f>
        <v>#REF!</v>
      </c>
      <c r="C38" t="s">
        <v>90</v>
      </c>
      <c r="D38" s="26"/>
      <c r="E38" s="26"/>
      <c r="F38" s="26"/>
      <c r="G38" s="26"/>
      <c r="H38" s="26"/>
      <c r="I38" s="28"/>
      <c r="J38" s="26"/>
      <c r="K38" s="26"/>
    </row>
    <row r="39" spans="1:11" x14ac:dyDescent="0.25">
      <c r="A39" t="e">
        <f>+#REF!</f>
        <v>#REF!</v>
      </c>
      <c r="B39" t="e">
        <f>+#REF!</f>
        <v>#REF!</v>
      </c>
      <c r="C39" t="s">
        <v>91</v>
      </c>
      <c r="D39" s="26"/>
      <c r="E39" s="26"/>
      <c r="F39" s="26"/>
      <c r="G39" s="26"/>
      <c r="H39" s="26"/>
      <c r="I39" s="28"/>
      <c r="J39" s="26"/>
      <c r="K39" s="26"/>
    </row>
    <row r="40" spans="1:11" x14ac:dyDescent="0.25">
      <c r="A40" t="e">
        <f>+#REF!</f>
        <v>#REF!</v>
      </c>
      <c r="B40" t="e">
        <f>+#REF!</f>
        <v>#REF!</v>
      </c>
      <c r="C40" t="s">
        <v>92</v>
      </c>
      <c r="D40" s="26"/>
      <c r="E40" s="26"/>
      <c r="F40" s="26"/>
      <c r="G40" s="26"/>
      <c r="H40" s="26"/>
      <c r="I40" s="28"/>
      <c r="J40" s="26"/>
      <c r="K40" s="26"/>
    </row>
    <row r="41" spans="1:11" x14ac:dyDescent="0.25">
      <c r="A41" t="e">
        <f>+#REF!</f>
        <v>#REF!</v>
      </c>
      <c r="B41" t="e">
        <f>+#REF!</f>
        <v>#REF!</v>
      </c>
      <c r="C41" t="s">
        <v>93</v>
      </c>
      <c r="D41" s="26"/>
      <c r="E41" s="26"/>
      <c r="F41" s="26"/>
      <c r="G41" s="26"/>
      <c r="H41" s="26"/>
      <c r="I41" s="28"/>
      <c r="J41" s="26"/>
      <c r="K41" s="26"/>
    </row>
    <row r="42" spans="1:11" x14ac:dyDescent="0.25">
      <c r="A42" t="e">
        <f>+#REF!</f>
        <v>#REF!</v>
      </c>
      <c r="B42" t="e">
        <f>+#REF!</f>
        <v>#REF!</v>
      </c>
      <c r="C42" t="s">
        <v>94</v>
      </c>
      <c r="D42" s="26"/>
      <c r="E42" s="26"/>
      <c r="F42" s="26"/>
      <c r="G42" s="26"/>
      <c r="H42" s="26"/>
      <c r="I42" s="28"/>
      <c r="J42" s="26"/>
      <c r="K42" s="26"/>
    </row>
    <row r="43" spans="1:11" x14ac:dyDescent="0.25">
      <c r="A43" t="e">
        <f>+#REF!</f>
        <v>#REF!</v>
      </c>
      <c r="B43" t="e">
        <f>+#REF!</f>
        <v>#REF!</v>
      </c>
      <c r="C43" t="s">
        <v>95</v>
      </c>
      <c r="D43" s="26"/>
      <c r="E43" s="26"/>
      <c r="F43" s="26"/>
      <c r="G43" s="26"/>
      <c r="H43" s="26"/>
      <c r="I43" s="28"/>
      <c r="J43" s="26"/>
      <c r="K43" s="26"/>
    </row>
    <row r="44" spans="1:11" x14ac:dyDescent="0.25">
      <c r="C44">
        <f>SUBTOTAL(103,tabAnexo0231217202324[Mes])</f>
        <v>12</v>
      </c>
      <c r="F44" s="76"/>
      <c r="G44" s="76"/>
      <c r="I44" s="77">
        <f>SUBTOTAL(109,tabAnexo0231217202324[Importe mensual])</f>
        <v>0</v>
      </c>
    </row>
    <row r="51" spans="1:11" x14ac:dyDescent="0.25">
      <c r="C51" s="39" t="s">
        <v>101</v>
      </c>
      <c r="D51" s="34"/>
      <c r="E51" s="34"/>
      <c r="F51" s="34"/>
      <c r="G51" s="34"/>
      <c r="H51" s="34"/>
      <c r="I51" s="34"/>
      <c r="J51" s="34"/>
      <c r="K51" s="34"/>
    </row>
    <row r="52" spans="1:11" ht="15" customHeight="1" x14ac:dyDescent="0.25">
      <c r="A52" s="78" t="s">
        <v>28</v>
      </c>
      <c r="B52" s="78"/>
      <c r="C52" s="78"/>
      <c r="D52" s="78"/>
      <c r="E52" s="78"/>
      <c r="F52" s="78"/>
      <c r="G52" s="78"/>
      <c r="H52" s="78"/>
      <c r="I52" s="79"/>
      <c r="J52" s="96" t="s">
        <v>98</v>
      </c>
      <c r="K52" s="96"/>
    </row>
    <row r="53" spans="1:11" ht="60" x14ac:dyDescent="0.25">
      <c r="A53" t="s">
        <v>23</v>
      </c>
      <c r="B53" t="s">
        <v>22</v>
      </c>
      <c r="C53" s="5" t="s">
        <v>79</v>
      </c>
      <c r="D53" s="5" t="s">
        <v>80</v>
      </c>
      <c r="E53" s="5" t="s">
        <v>76</v>
      </c>
      <c r="F53" s="6" t="s">
        <v>285</v>
      </c>
      <c r="G53" s="22" t="s">
        <v>286</v>
      </c>
      <c r="H53" s="5" t="s">
        <v>83</v>
      </c>
      <c r="I53" s="5" t="s">
        <v>287</v>
      </c>
      <c r="J53" s="5" t="s">
        <v>96</v>
      </c>
      <c r="K53" s="17" t="s">
        <v>97</v>
      </c>
    </row>
    <row r="54" spans="1:11" x14ac:dyDescent="0.25">
      <c r="A54" t="e">
        <f>+#REF!</f>
        <v>#REF!</v>
      </c>
      <c r="B54" t="e">
        <f>+#REF!</f>
        <v>#REF!</v>
      </c>
      <c r="C54" t="s">
        <v>84</v>
      </c>
      <c r="D54" s="27"/>
      <c r="E54" s="27"/>
      <c r="F54" s="26"/>
      <c r="G54" s="26"/>
      <c r="H54" s="26"/>
      <c r="I54" s="28"/>
      <c r="J54" s="26"/>
      <c r="K54" s="26"/>
    </row>
    <row r="55" spans="1:11" x14ac:dyDescent="0.25">
      <c r="A55" t="e">
        <f>+#REF!</f>
        <v>#REF!</v>
      </c>
      <c r="B55" t="e">
        <f>+#REF!</f>
        <v>#REF!</v>
      </c>
      <c r="C55" t="s">
        <v>85</v>
      </c>
      <c r="D55" s="26"/>
      <c r="E55" s="26"/>
      <c r="F55" s="26"/>
      <c r="G55" s="26"/>
      <c r="H55" s="26"/>
      <c r="I55" s="28"/>
      <c r="J55" s="26"/>
      <c r="K55" s="26"/>
    </row>
    <row r="56" spans="1:11" x14ac:dyDescent="0.25">
      <c r="A56" t="e">
        <f>+#REF!</f>
        <v>#REF!</v>
      </c>
      <c r="B56" t="e">
        <f>+#REF!</f>
        <v>#REF!</v>
      </c>
      <c r="C56" t="s">
        <v>86</v>
      </c>
      <c r="D56" s="26"/>
      <c r="E56" s="26"/>
      <c r="F56" s="26"/>
      <c r="G56" s="26"/>
      <c r="H56" s="26"/>
      <c r="I56" s="28"/>
      <c r="J56" s="26"/>
      <c r="K56" s="26"/>
    </row>
    <row r="57" spans="1:11" x14ac:dyDescent="0.25">
      <c r="A57" t="e">
        <f>+#REF!</f>
        <v>#REF!</v>
      </c>
      <c r="B57" t="e">
        <f>+#REF!</f>
        <v>#REF!</v>
      </c>
      <c r="C57" t="s">
        <v>87</v>
      </c>
      <c r="D57" s="26"/>
      <c r="E57" s="26"/>
      <c r="F57" s="26"/>
      <c r="G57" s="26"/>
      <c r="H57" s="26"/>
      <c r="I57" s="28"/>
      <c r="J57" s="26"/>
      <c r="K57" s="26"/>
    </row>
    <row r="58" spans="1:11" x14ac:dyDescent="0.25">
      <c r="A58" t="e">
        <f>+#REF!</f>
        <v>#REF!</v>
      </c>
      <c r="B58" t="e">
        <f>+#REF!</f>
        <v>#REF!</v>
      </c>
      <c r="C58" t="s">
        <v>88</v>
      </c>
      <c r="D58" s="26"/>
      <c r="E58" s="26"/>
      <c r="F58" s="26"/>
      <c r="G58" s="26"/>
      <c r="H58" s="26"/>
      <c r="I58" s="28"/>
      <c r="J58" s="26"/>
      <c r="K58" s="26"/>
    </row>
    <row r="59" spans="1:11" x14ac:dyDescent="0.25">
      <c r="A59" t="e">
        <f>+#REF!</f>
        <v>#REF!</v>
      </c>
      <c r="B59" t="e">
        <f>+#REF!</f>
        <v>#REF!</v>
      </c>
      <c r="C59" t="s">
        <v>89</v>
      </c>
      <c r="D59" s="26"/>
      <c r="E59" s="26"/>
      <c r="F59" s="26"/>
      <c r="G59" s="26"/>
      <c r="H59" s="26"/>
      <c r="I59" s="28"/>
      <c r="J59" s="26"/>
      <c r="K59" s="26"/>
    </row>
    <row r="60" spans="1:11" x14ac:dyDescent="0.25">
      <c r="A60" t="e">
        <f>+#REF!</f>
        <v>#REF!</v>
      </c>
      <c r="B60" t="e">
        <f>+#REF!</f>
        <v>#REF!</v>
      </c>
      <c r="C60" t="s">
        <v>90</v>
      </c>
      <c r="D60" s="26"/>
      <c r="E60" s="26"/>
      <c r="F60" s="26"/>
      <c r="G60" s="26"/>
      <c r="H60" s="26"/>
      <c r="I60" s="28"/>
      <c r="J60" s="26"/>
      <c r="K60" s="26"/>
    </row>
    <row r="61" spans="1:11" x14ac:dyDescent="0.25">
      <c r="A61" t="e">
        <f>+#REF!</f>
        <v>#REF!</v>
      </c>
      <c r="B61" t="e">
        <f>+#REF!</f>
        <v>#REF!</v>
      </c>
      <c r="C61" t="s">
        <v>91</v>
      </c>
      <c r="D61" s="26"/>
      <c r="E61" s="26"/>
      <c r="F61" s="26"/>
      <c r="G61" s="26"/>
      <c r="H61" s="26"/>
      <c r="I61" s="28"/>
      <c r="J61" s="26"/>
      <c r="K61" s="26"/>
    </row>
    <row r="62" spans="1:11" x14ac:dyDescent="0.25">
      <c r="A62" t="e">
        <f>+#REF!</f>
        <v>#REF!</v>
      </c>
      <c r="B62" t="e">
        <f>+#REF!</f>
        <v>#REF!</v>
      </c>
      <c r="C62" t="s">
        <v>92</v>
      </c>
      <c r="D62" s="26"/>
      <c r="E62" s="26"/>
      <c r="F62" s="26"/>
      <c r="G62" s="26"/>
      <c r="H62" s="26"/>
      <c r="I62" s="28"/>
      <c r="J62" s="26"/>
      <c r="K62" s="26"/>
    </row>
    <row r="63" spans="1:11" x14ac:dyDescent="0.25">
      <c r="A63" t="e">
        <f>+#REF!</f>
        <v>#REF!</v>
      </c>
      <c r="B63" t="e">
        <f>+#REF!</f>
        <v>#REF!</v>
      </c>
      <c r="C63" t="s">
        <v>93</v>
      </c>
      <c r="D63" s="26"/>
      <c r="E63" s="26"/>
      <c r="F63" s="26"/>
      <c r="G63" s="26"/>
      <c r="H63" s="26"/>
      <c r="I63" s="28"/>
      <c r="J63" s="26"/>
      <c r="K63" s="26"/>
    </row>
    <row r="64" spans="1:11" x14ac:dyDescent="0.25">
      <c r="A64" t="e">
        <f>+#REF!</f>
        <v>#REF!</v>
      </c>
      <c r="B64" t="e">
        <f>+#REF!</f>
        <v>#REF!</v>
      </c>
      <c r="C64" t="s">
        <v>94</v>
      </c>
      <c r="D64" s="26"/>
      <c r="E64" s="26"/>
      <c r="F64" s="26"/>
      <c r="G64" s="26"/>
      <c r="H64" s="26"/>
      <c r="I64" s="28"/>
      <c r="J64" s="26"/>
      <c r="K64" s="26"/>
    </row>
    <row r="65" spans="1:11" x14ac:dyDescent="0.25">
      <c r="A65" t="e">
        <f>+#REF!</f>
        <v>#REF!</v>
      </c>
      <c r="B65" t="e">
        <f>+#REF!</f>
        <v>#REF!</v>
      </c>
      <c r="C65" t="s">
        <v>95</v>
      </c>
      <c r="D65" s="26"/>
      <c r="E65" s="26"/>
      <c r="F65" s="26"/>
      <c r="G65" s="26"/>
      <c r="H65" s="26"/>
      <c r="I65" s="28"/>
      <c r="J65" s="26"/>
      <c r="K65" s="26"/>
    </row>
    <row r="66" spans="1:11" x14ac:dyDescent="0.25">
      <c r="C66">
        <f>SUBTOTAL(103,tabAnexo023121720232425[Mes])</f>
        <v>12</v>
      </c>
      <c r="F66" s="76"/>
      <c r="G66" s="76"/>
      <c r="I66" s="77">
        <f>SUBTOTAL(109,tabAnexo023121720232425[Importe mensual])</f>
        <v>0</v>
      </c>
    </row>
    <row r="77" spans="1:11" x14ac:dyDescent="0.25">
      <c r="C77" s="1" t="s">
        <v>20</v>
      </c>
      <c r="D77" t="s">
        <v>19</v>
      </c>
    </row>
    <row r="78" spans="1:11" x14ac:dyDescent="0.25">
      <c r="A78" s="1" t="s">
        <v>20</v>
      </c>
      <c r="B78" t="s">
        <v>19</v>
      </c>
    </row>
  </sheetData>
  <mergeCells count="10">
    <mergeCell ref="J30:K30"/>
    <mergeCell ref="J52:K52"/>
    <mergeCell ref="C8:K8"/>
    <mergeCell ref="J10:K10"/>
    <mergeCell ref="F1:I1"/>
    <mergeCell ref="C7:K7"/>
    <mergeCell ref="E4:G4"/>
    <mergeCell ref="E2:G2"/>
    <mergeCell ref="E3:H3"/>
    <mergeCell ref="C6:K6"/>
  </mergeCells>
  <dataValidations count="1">
    <dataValidation type="list" allowBlank="1" showInputMessage="1" showErrorMessage="1" sqref="G12:G23 G32:G43 G54:G65">
      <formula1>"CFDI, Otros"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drawing r:id="rId2"/>
  <legacyDrawing r:id="rId3"/>
  <tableParts count="3">
    <tablePart r:id="rId4"/>
    <tablePart r:id="rId5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48"/>
  <sheetViews>
    <sheetView topLeftCell="A22" zoomScale="115" zoomScaleNormal="115" workbookViewId="0">
      <selection activeCell="A2" sqref="A2"/>
    </sheetView>
  </sheetViews>
  <sheetFormatPr baseColWidth="10" defaultRowHeight="15" outlineLevelCol="2" x14ac:dyDescent="0.25"/>
  <cols>
    <col min="1" max="1" width="11.42578125" customWidth="1"/>
    <col min="2" max="2" width="17.42578125" customWidth="1"/>
    <col min="3" max="3" width="25.7109375" customWidth="1"/>
    <col min="4" max="4" width="27.42578125" customWidth="1"/>
    <col min="5" max="5" width="28.5703125" customWidth="1"/>
    <col min="6" max="8" width="11.7109375" customWidth="1"/>
    <col min="9" max="9" width="11.42578125" customWidth="1"/>
    <col min="10" max="10" width="12" customWidth="1"/>
    <col min="11" max="17" width="13.28515625" customWidth="1" outlineLevel="1"/>
    <col min="18" max="18" width="13.5703125" customWidth="1" outlineLevel="1"/>
    <col min="19" max="19" width="24.42578125" customWidth="1" outlineLevel="1"/>
    <col min="20" max="20" width="23.85546875" customWidth="1" outlineLevel="1"/>
    <col min="21" max="21" width="13.5703125" customWidth="1" outlineLevel="1"/>
    <col min="22" max="22" width="28.28515625" customWidth="1" outlineLevel="1"/>
    <col min="23" max="23" width="17.7109375" customWidth="1" outlineLevel="1"/>
    <col min="24" max="24" width="15.42578125" customWidth="1"/>
    <col min="25" max="30" width="11.42578125" customWidth="1" outlineLevel="2"/>
    <col min="31" max="31" width="13.140625" bestFit="1" customWidth="1"/>
    <col min="32" max="32" width="14.140625" bestFit="1" customWidth="1"/>
    <col min="35" max="40" width="11.42578125" customWidth="1" outlineLevel="1"/>
  </cols>
  <sheetData>
    <row r="1" spans="1:42" ht="38.25" customHeight="1" x14ac:dyDescent="0.25">
      <c r="A1" s="3"/>
      <c r="B1" s="8"/>
      <c r="C1" s="4" t="s">
        <v>13</v>
      </c>
      <c r="D1" s="102"/>
      <c r="E1" s="103"/>
      <c r="F1" s="103"/>
      <c r="G1" s="103"/>
      <c r="H1" s="10"/>
      <c r="I1" s="10"/>
      <c r="J1" s="19"/>
      <c r="K1" s="19"/>
      <c r="L1" s="20"/>
    </row>
    <row r="2" spans="1:42" x14ac:dyDescent="0.25">
      <c r="A2" s="3" t="s">
        <v>14</v>
      </c>
      <c r="C2" s="90"/>
      <c r="D2" s="91"/>
      <c r="E2" s="91"/>
      <c r="F2" s="91"/>
      <c r="G2" s="91"/>
      <c r="H2" s="91"/>
      <c r="I2" s="11"/>
      <c r="J2" s="21"/>
      <c r="K2" s="21"/>
      <c r="L2" s="20"/>
    </row>
    <row r="3" spans="1:42" x14ac:dyDescent="0.25">
      <c r="A3" s="1" t="s">
        <v>15</v>
      </c>
      <c r="C3" s="92"/>
      <c r="D3" s="93"/>
      <c r="E3" s="93"/>
      <c r="F3" s="93"/>
      <c r="G3" s="93"/>
      <c r="H3" s="93"/>
      <c r="I3" s="11"/>
      <c r="J3" s="21"/>
      <c r="K3" s="21"/>
      <c r="L3" s="20"/>
    </row>
    <row r="4" spans="1:42" x14ac:dyDescent="0.25">
      <c r="A4" s="1" t="s">
        <v>217</v>
      </c>
      <c r="C4" s="92"/>
      <c r="D4" s="93"/>
      <c r="E4" s="93"/>
      <c r="F4" s="93"/>
      <c r="G4" s="93"/>
      <c r="H4" s="12"/>
      <c r="I4" s="11"/>
      <c r="J4" s="21"/>
      <c r="K4" s="20"/>
      <c r="L4" s="20"/>
    </row>
    <row r="5" spans="1:42" x14ac:dyDescent="0.25">
      <c r="A5" s="1" t="s">
        <v>206</v>
      </c>
      <c r="C5" s="44">
        <v>2022</v>
      </c>
      <c r="J5" s="20"/>
      <c r="K5" s="20"/>
      <c r="L5" s="20"/>
    </row>
    <row r="6" spans="1:42" x14ac:dyDescent="0.25">
      <c r="A6" s="1" t="s">
        <v>289</v>
      </c>
      <c r="C6" s="44"/>
      <c r="J6" s="20"/>
      <c r="K6" s="20"/>
      <c r="L6" s="20"/>
    </row>
    <row r="7" spans="1:42" x14ac:dyDescent="0.25">
      <c r="A7" s="84" t="s">
        <v>190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42" x14ac:dyDescent="0.25">
      <c r="A8" s="84" t="s">
        <v>309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42" x14ac:dyDescent="0.25">
      <c r="A9" s="85" t="s">
        <v>188</v>
      </c>
      <c r="B9" s="85"/>
      <c r="C9" s="85"/>
      <c r="D9" s="85"/>
      <c r="E9" s="85"/>
      <c r="F9" s="85"/>
      <c r="G9" s="85"/>
      <c r="H9" s="85"/>
      <c r="I9" s="104"/>
      <c r="J9" s="104"/>
      <c r="K9" s="104"/>
      <c r="L9" s="104"/>
      <c r="M9" s="104"/>
    </row>
    <row r="10" spans="1:42" ht="15" customHeight="1" x14ac:dyDescent="0.25">
      <c r="A10" s="99" t="s">
        <v>145</v>
      </c>
      <c r="B10" s="100"/>
      <c r="C10" s="100"/>
      <c r="D10" s="100"/>
      <c r="E10" s="105"/>
      <c r="F10" s="95" t="s">
        <v>148</v>
      </c>
      <c r="G10" s="96"/>
      <c r="H10" s="96"/>
      <c r="I10" s="95" t="s">
        <v>172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18" t="s">
        <v>171</v>
      </c>
      <c r="Z10" s="119"/>
      <c r="AA10" s="119"/>
      <c r="AB10" s="119"/>
      <c r="AC10" s="119"/>
      <c r="AD10" s="120"/>
      <c r="AE10" s="50"/>
      <c r="AG10" s="84" t="s">
        <v>175</v>
      </c>
      <c r="AH10" s="84"/>
      <c r="AI10" s="84" t="s">
        <v>178</v>
      </c>
      <c r="AJ10" s="84"/>
      <c r="AK10" s="84"/>
      <c r="AL10" s="84"/>
      <c r="AM10" s="84"/>
      <c r="AN10" s="84"/>
    </row>
    <row r="11" spans="1:42" ht="51" x14ac:dyDescent="0.25">
      <c r="A11" s="5" t="s">
        <v>144</v>
      </c>
      <c r="B11" s="6" t="s">
        <v>146</v>
      </c>
      <c r="C11" s="22" t="s">
        <v>4</v>
      </c>
      <c r="D11" s="5" t="s">
        <v>18</v>
      </c>
      <c r="E11" s="5" t="s">
        <v>147</v>
      </c>
      <c r="F11" s="5" t="s">
        <v>149</v>
      </c>
      <c r="G11" s="5" t="s">
        <v>150</v>
      </c>
      <c r="H11" s="5" t="s">
        <v>151</v>
      </c>
      <c r="I11" s="5" t="s">
        <v>152</v>
      </c>
      <c r="J11" s="6" t="s">
        <v>153</v>
      </c>
      <c r="K11" s="6" t="s">
        <v>154</v>
      </c>
      <c r="L11" s="6" t="s">
        <v>155</v>
      </c>
      <c r="M11" s="6" t="s">
        <v>156</v>
      </c>
      <c r="N11" s="6" t="s">
        <v>157</v>
      </c>
      <c r="O11" s="6" t="s">
        <v>158</v>
      </c>
      <c r="P11" s="6" t="s">
        <v>159</v>
      </c>
      <c r="Q11" s="6" t="s">
        <v>161</v>
      </c>
      <c r="R11" s="6" t="s">
        <v>160</v>
      </c>
      <c r="S11" s="51" t="s">
        <v>282</v>
      </c>
      <c r="T11" s="52" t="s">
        <v>283</v>
      </c>
      <c r="U11" s="6" t="s">
        <v>165</v>
      </c>
      <c r="V11" s="6" t="s">
        <v>281</v>
      </c>
      <c r="W11" s="6" t="s">
        <v>164</v>
      </c>
      <c r="X11" s="6" t="s">
        <v>174</v>
      </c>
      <c r="Y11" s="6" t="s">
        <v>166</v>
      </c>
      <c r="Z11" s="6" t="s">
        <v>167</v>
      </c>
      <c r="AA11" s="6" t="s">
        <v>169</v>
      </c>
      <c r="AB11" s="6" t="s">
        <v>168</v>
      </c>
      <c r="AC11" s="6" t="s">
        <v>162</v>
      </c>
      <c r="AD11" s="6" t="s">
        <v>163</v>
      </c>
      <c r="AE11" s="56" t="s">
        <v>170</v>
      </c>
      <c r="AF11" s="6" t="s">
        <v>173</v>
      </c>
      <c r="AG11" s="6" t="s">
        <v>176</v>
      </c>
      <c r="AH11" s="6" t="s">
        <v>177</v>
      </c>
      <c r="AI11" s="6" t="s">
        <v>179</v>
      </c>
      <c r="AJ11" s="6" t="s">
        <v>181</v>
      </c>
      <c r="AK11" s="6" t="s">
        <v>182</v>
      </c>
      <c r="AL11" s="6" t="s">
        <v>180</v>
      </c>
      <c r="AM11" s="6" t="s">
        <v>183</v>
      </c>
      <c r="AN11" s="6" t="s">
        <v>184</v>
      </c>
      <c r="AO11" s="25" t="s">
        <v>185</v>
      </c>
      <c r="AP11" s="25" t="s">
        <v>186</v>
      </c>
    </row>
    <row r="12" spans="1:42" x14ac:dyDescent="0.25">
      <c r="A12" s="27"/>
      <c r="B12" s="26"/>
      <c r="C12" s="26"/>
      <c r="D12" s="26"/>
      <c r="E12" s="26"/>
      <c r="F12" s="26"/>
      <c r="G12" s="26"/>
      <c r="H12" s="26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54">
        <f>tabAnexo02312172032[[#This Row],[Sueldo Mensual]]*12+SUM(tabAnexo02312172032[[#This Row],[Comisiones]:[Canasta básica y quinquenios]])</f>
        <v>0</v>
      </c>
      <c r="Y12" s="28"/>
      <c r="Z12" s="28"/>
      <c r="AA12" s="28"/>
      <c r="AB12" s="28"/>
      <c r="AC12" s="28"/>
      <c r="AD12" s="28"/>
      <c r="AE12" s="54">
        <f>SUM(tabAnexo02312172032[[#This Row],[ Prima Vacacional ]:[ Previsión Social ]])</f>
        <v>0</v>
      </c>
      <c r="AF12" s="54">
        <f>tabAnexo02312172032[[#This Row],[ Total Percep]]-tabAnexo02312172032[[#This Row],[ Total de Percep Exentas ]]</f>
        <v>0</v>
      </c>
      <c r="AG12" s="28"/>
      <c r="AH12" s="28"/>
      <c r="AI12" s="28"/>
      <c r="AJ12" s="28"/>
      <c r="AK12" s="28"/>
      <c r="AL12" s="28"/>
      <c r="AM12" s="28"/>
      <c r="AN12" s="28"/>
      <c r="AO12" s="54">
        <f>SUM(tabAnexo02312172032[[#This Row],[IMSS]:[Otras Deduc]])</f>
        <v>0</v>
      </c>
      <c r="AP12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13" spans="1:42" x14ac:dyDescent="0.25">
      <c r="A13" s="26"/>
      <c r="B13" s="26"/>
      <c r="C13" s="26"/>
      <c r="D13" s="26"/>
      <c r="E13" s="26"/>
      <c r="F13" s="26"/>
      <c r="G13" s="26"/>
      <c r="H13" s="26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55">
        <f>tabAnexo02312172032[[#This Row],[Sueldo Mensual]]*12+SUM(tabAnexo02312172032[[#This Row],[Comisiones]:[Canasta básica y quinquenios]])</f>
        <v>0</v>
      </c>
      <c r="Y13" s="28"/>
      <c r="Z13" s="28"/>
      <c r="AA13" s="28"/>
      <c r="AB13" s="28"/>
      <c r="AC13" s="28"/>
      <c r="AD13" s="28"/>
      <c r="AE13" s="53">
        <f>SUM(tabAnexo02312172032[[#This Row],[ Prima Vacacional ]:[ Previsión Social ]])</f>
        <v>0</v>
      </c>
      <c r="AF13" s="53">
        <f>tabAnexo02312172032[[#This Row],[ Total Percep]]-tabAnexo02312172032[[#This Row],[ Total de Percep Exentas ]]</f>
        <v>0</v>
      </c>
      <c r="AG13" s="28"/>
      <c r="AH13" s="28"/>
      <c r="AI13" s="28"/>
      <c r="AJ13" s="28"/>
      <c r="AK13" s="28"/>
      <c r="AL13" s="28"/>
      <c r="AM13" s="28"/>
      <c r="AN13" s="28"/>
      <c r="AO13" s="28">
        <f>SUM(tabAnexo02312172032[[#This Row],[IMSS]:[Otras Deduc]])</f>
        <v>0</v>
      </c>
      <c r="AP13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14" spans="1:42" x14ac:dyDescent="0.25">
      <c r="A14" s="26"/>
      <c r="B14" s="26"/>
      <c r="C14" s="26"/>
      <c r="D14" s="26"/>
      <c r="E14" s="26"/>
      <c r="F14" s="26"/>
      <c r="G14" s="26"/>
      <c r="H14" s="26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55">
        <f>tabAnexo02312172032[[#This Row],[Sueldo Mensual]]*12+SUM(tabAnexo02312172032[[#This Row],[Comisiones]:[Canasta básica y quinquenios]])</f>
        <v>0</v>
      </c>
      <c r="Y14" s="28"/>
      <c r="Z14" s="28"/>
      <c r="AA14" s="28"/>
      <c r="AB14" s="28"/>
      <c r="AC14" s="28"/>
      <c r="AD14" s="28"/>
      <c r="AE14" s="53">
        <f>SUM(tabAnexo02312172032[[#This Row],[ Prima Vacacional ]:[ Previsión Social ]])</f>
        <v>0</v>
      </c>
      <c r="AF14" s="53">
        <f>tabAnexo02312172032[[#This Row],[ Total Percep]]-tabAnexo02312172032[[#This Row],[ Total de Percep Exentas ]]</f>
        <v>0</v>
      </c>
      <c r="AG14" s="28"/>
      <c r="AH14" s="28"/>
      <c r="AI14" s="28"/>
      <c r="AJ14" s="28"/>
      <c r="AK14" s="28"/>
      <c r="AL14" s="28"/>
      <c r="AM14" s="28"/>
      <c r="AN14" s="28"/>
      <c r="AO14" s="28">
        <f>SUM(tabAnexo02312172032[[#This Row],[IMSS]:[Otras Deduc]])</f>
        <v>0</v>
      </c>
      <c r="AP14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15" spans="1:42" x14ac:dyDescent="0.25">
      <c r="A15" s="26"/>
      <c r="B15" s="26"/>
      <c r="C15" s="26"/>
      <c r="D15" s="26"/>
      <c r="E15" s="26"/>
      <c r="F15" s="26"/>
      <c r="G15" s="26"/>
      <c r="H15" s="26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55">
        <f>tabAnexo02312172032[[#This Row],[Sueldo Mensual]]*12+SUM(tabAnexo02312172032[[#This Row],[Comisiones]:[Canasta básica y quinquenios]])</f>
        <v>0</v>
      </c>
      <c r="Y15" s="28"/>
      <c r="Z15" s="28"/>
      <c r="AA15" s="28"/>
      <c r="AB15" s="28"/>
      <c r="AC15" s="28"/>
      <c r="AD15" s="28"/>
      <c r="AE15" s="53">
        <f>SUM(tabAnexo02312172032[[#This Row],[ Prima Vacacional ]:[ Previsión Social ]])</f>
        <v>0</v>
      </c>
      <c r="AF15" s="53">
        <f>tabAnexo02312172032[[#This Row],[ Total Percep]]-tabAnexo02312172032[[#This Row],[ Total de Percep Exentas ]]</f>
        <v>0</v>
      </c>
      <c r="AG15" s="28"/>
      <c r="AH15" s="28"/>
      <c r="AI15" s="28"/>
      <c r="AJ15" s="28"/>
      <c r="AK15" s="28"/>
      <c r="AL15" s="28"/>
      <c r="AM15" s="28"/>
      <c r="AN15" s="28"/>
      <c r="AO15" s="28">
        <f>SUM(tabAnexo02312172032[[#This Row],[IMSS]:[Otras Deduc]])</f>
        <v>0</v>
      </c>
      <c r="AP15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16" spans="1:42" x14ac:dyDescent="0.25">
      <c r="A16" s="26"/>
      <c r="B16" s="26"/>
      <c r="C16" s="26"/>
      <c r="D16" s="26"/>
      <c r="E16" s="26"/>
      <c r="F16" s="26"/>
      <c r="G16" s="26"/>
      <c r="H16" s="26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55">
        <f>tabAnexo02312172032[[#This Row],[Sueldo Mensual]]*12+SUM(tabAnexo02312172032[[#This Row],[Comisiones]:[Canasta básica y quinquenios]])</f>
        <v>0</v>
      </c>
      <c r="Y16" s="28"/>
      <c r="Z16" s="28"/>
      <c r="AA16" s="28"/>
      <c r="AB16" s="28"/>
      <c r="AC16" s="28"/>
      <c r="AD16" s="28"/>
      <c r="AE16" s="53">
        <f>SUM(tabAnexo02312172032[[#This Row],[ Prima Vacacional ]:[ Previsión Social ]])</f>
        <v>0</v>
      </c>
      <c r="AF16" s="53">
        <f>tabAnexo02312172032[[#This Row],[ Total Percep]]-tabAnexo02312172032[[#This Row],[ Total de Percep Exentas ]]</f>
        <v>0</v>
      </c>
      <c r="AG16" s="28"/>
      <c r="AH16" s="28"/>
      <c r="AI16" s="28"/>
      <c r="AJ16" s="28"/>
      <c r="AK16" s="28"/>
      <c r="AL16" s="28"/>
      <c r="AM16" s="28"/>
      <c r="AN16" s="28"/>
      <c r="AO16" s="28">
        <f>SUM(tabAnexo02312172032[[#This Row],[IMSS]:[Otras Deduc]])</f>
        <v>0</v>
      </c>
      <c r="AP16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17" spans="1:42" x14ac:dyDescent="0.25">
      <c r="A17" s="26"/>
      <c r="B17" s="26"/>
      <c r="C17" s="26"/>
      <c r="D17" s="26"/>
      <c r="E17" s="26"/>
      <c r="F17" s="26"/>
      <c r="G17" s="26"/>
      <c r="H17" s="26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55">
        <f>tabAnexo02312172032[[#This Row],[Sueldo Mensual]]*12+SUM(tabAnexo02312172032[[#This Row],[Comisiones]:[Canasta básica y quinquenios]])</f>
        <v>0</v>
      </c>
      <c r="Y17" s="28"/>
      <c r="Z17" s="28"/>
      <c r="AA17" s="28"/>
      <c r="AB17" s="28"/>
      <c r="AC17" s="28"/>
      <c r="AD17" s="28"/>
      <c r="AE17" s="53">
        <f>SUM(tabAnexo02312172032[[#This Row],[ Prima Vacacional ]:[ Previsión Social ]])</f>
        <v>0</v>
      </c>
      <c r="AF17" s="53">
        <f>tabAnexo02312172032[[#This Row],[ Total Percep]]-tabAnexo02312172032[[#This Row],[ Total de Percep Exentas ]]</f>
        <v>0</v>
      </c>
      <c r="AG17" s="28"/>
      <c r="AH17" s="28"/>
      <c r="AI17" s="28"/>
      <c r="AJ17" s="28"/>
      <c r="AK17" s="28"/>
      <c r="AL17" s="28"/>
      <c r="AM17" s="28"/>
      <c r="AN17" s="28"/>
      <c r="AO17" s="28">
        <f>SUM(tabAnexo02312172032[[#This Row],[IMSS]:[Otras Deduc]])</f>
        <v>0</v>
      </c>
      <c r="AP17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18" spans="1:42" x14ac:dyDescent="0.25">
      <c r="A18" s="26"/>
      <c r="B18" s="26"/>
      <c r="C18" s="26"/>
      <c r="D18" s="26"/>
      <c r="E18" s="26"/>
      <c r="F18" s="26"/>
      <c r="G18" s="26"/>
      <c r="H18" s="26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55">
        <f>tabAnexo02312172032[[#This Row],[Sueldo Mensual]]*12+SUM(tabAnexo02312172032[[#This Row],[Comisiones]:[Canasta básica y quinquenios]])</f>
        <v>0</v>
      </c>
      <c r="Y18" s="28"/>
      <c r="Z18" s="28"/>
      <c r="AA18" s="28"/>
      <c r="AB18" s="28"/>
      <c r="AC18" s="28"/>
      <c r="AD18" s="28"/>
      <c r="AE18" s="53">
        <f>SUM(tabAnexo02312172032[[#This Row],[ Prima Vacacional ]:[ Previsión Social ]])</f>
        <v>0</v>
      </c>
      <c r="AF18" s="53">
        <f>tabAnexo02312172032[[#This Row],[ Total Percep]]-tabAnexo02312172032[[#This Row],[ Total de Percep Exentas ]]</f>
        <v>0</v>
      </c>
      <c r="AG18" s="28"/>
      <c r="AH18" s="28"/>
      <c r="AI18" s="28"/>
      <c r="AJ18" s="28"/>
      <c r="AK18" s="28"/>
      <c r="AL18" s="28"/>
      <c r="AM18" s="28"/>
      <c r="AN18" s="28"/>
      <c r="AO18" s="28">
        <f>SUM(tabAnexo02312172032[[#This Row],[IMSS]:[Otras Deduc]])</f>
        <v>0</v>
      </c>
      <c r="AP18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19" spans="1:42" x14ac:dyDescent="0.25">
      <c r="A19" s="26"/>
      <c r="B19" s="26"/>
      <c r="C19" s="26"/>
      <c r="D19" s="26"/>
      <c r="E19" s="26"/>
      <c r="F19" s="26"/>
      <c r="G19" s="26"/>
      <c r="H19" s="26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55">
        <f>tabAnexo02312172032[[#This Row],[Sueldo Mensual]]*12+SUM(tabAnexo02312172032[[#This Row],[Comisiones]:[Canasta básica y quinquenios]])</f>
        <v>0</v>
      </c>
      <c r="Y19" s="28"/>
      <c r="Z19" s="28"/>
      <c r="AA19" s="28"/>
      <c r="AB19" s="28"/>
      <c r="AC19" s="28"/>
      <c r="AD19" s="28"/>
      <c r="AE19" s="53">
        <f>SUM(tabAnexo02312172032[[#This Row],[ Prima Vacacional ]:[ Previsión Social ]])</f>
        <v>0</v>
      </c>
      <c r="AF19" s="53">
        <f>tabAnexo02312172032[[#This Row],[ Total Percep]]-tabAnexo02312172032[[#This Row],[ Total de Percep Exentas ]]</f>
        <v>0</v>
      </c>
      <c r="AG19" s="28"/>
      <c r="AH19" s="28"/>
      <c r="AI19" s="28"/>
      <c r="AJ19" s="28"/>
      <c r="AK19" s="28"/>
      <c r="AL19" s="28"/>
      <c r="AM19" s="28"/>
      <c r="AN19" s="28"/>
      <c r="AO19" s="28">
        <f>SUM(tabAnexo02312172032[[#This Row],[IMSS]:[Otras Deduc]])</f>
        <v>0</v>
      </c>
      <c r="AP19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0" spans="1:42" x14ac:dyDescent="0.25">
      <c r="A20" s="26"/>
      <c r="B20" s="26"/>
      <c r="C20" s="26"/>
      <c r="D20" s="26"/>
      <c r="E20" s="26"/>
      <c r="F20" s="26"/>
      <c r="G20" s="26"/>
      <c r="H20" s="26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55">
        <f>tabAnexo02312172032[[#This Row],[Sueldo Mensual]]*12+SUM(tabAnexo02312172032[[#This Row],[Comisiones]:[Canasta básica y quinquenios]])</f>
        <v>0</v>
      </c>
      <c r="Y20" s="28"/>
      <c r="Z20" s="28"/>
      <c r="AA20" s="28"/>
      <c r="AB20" s="28"/>
      <c r="AC20" s="28"/>
      <c r="AD20" s="28"/>
      <c r="AE20" s="53">
        <f>SUM(tabAnexo02312172032[[#This Row],[ Prima Vacacional ]:[ Previsión Social ]])</f>
        <v>0</v>
      </c>
      <c r="AF20" s="53">
        <f>tabAnexo02312172032[[#This Row],[ Total Percep]]-tabAnexo02312172032[[#This Row],[ Total de Percep Exentas ]]</f>
        <v>0</v>
      </c>
      <c r="AG20" s="28"/>
      <c r="AH20" s="28"/>
      <c r="AI20" s="28"/>
      <c r="AJ20" s="28"/>
      <c r="AK20" s="28"/>
      <c r="AL20" s="28"/>
      <c r="AM20" s="28"/>
      <c r="AN20" s="28"/>
      <c r="AO20" s="28">
        <f>SUM(tabAnexo02312172032[[#This Row],[IMSS]:[Otras Deduc]])</f>
        <v>0</v>
      </c>
      <c r="AP20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1" spans="1:42" x14ac:dyDescent="0.25">
      <c r="A21" s="26"/>
      <c r="B21" s="26"/>
      <c r="C21" s="26"/>
      <c r="D21" s="26"/>
      <c r="E21" s="26"/>
      <c r="F21" s="26"/>
      <c r="G21" s="26"/>
      <c r="H21" s="26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55">
        <f>tabAnexo02312172032[[#This Row],[Sueldo Mensual]]*12+SUM(tabAnexo02312172032[[#This Row],[Comisiones]:[Canasta básica y quinquenios]])</f>
        <v>0</v>
      </c>
      <c r="Y21" s="28"/>
      <c r="Z21" s="28"/>
      <c r="AA21" s="28"/>
      <c r="AB21" s="28"/>
      <c r="AC21" s="28"/>
      <c r="AD21" s="28"/>
      <c r="AE21" s="53">
        <f>SUM(tabAnexo02312172032[[#This Row],[ Prima Vacacional ]:[ Previsión Social ]])</f>
        <v>0</v>
      </c>
      <c r="AF21" s="53">
        <f>tabAnexo02312172032[[#This Row],[ Total Percep]]-tabAnexo02312172032[[#This Row],[ Total de Percep Exentas ]]</f>
        <v>0</v>
      </c>
      <c r="AG21" s="28"/>
      <c r="AH21" s="28"/>
      <c r="AI21" s="28"/>
      <c r="AJ21" s="28"/>
      <c r="AK21" s="28"/>
      <c r="AL21" s="28"/>
      <c r="AM21" s="28"/>
      <c r="AN21" s="28"/>
      <c r="AO21" s="28">
        <f>SUM(tabAnexo02312172032[[#This Row],[IMSS]:[Otras Deduc]])</f>
        <v>0</v>
      </c>
      <c r="AP21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2" spans="1:42" x14ac:dyDescent="0.25">
      <c r="A22" s="26"/>
      <c r="B22" s="26"/>
      <c r="C22" s="26"/>
      <c r="D22" s="26"/>
      <c r="E22" s="26"/>
      <c r="F22" s="26"/>
      <c r="G22" s="26"/>
      <c r="H22" s="26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55">
        <f>tabAnexo02312172032[[#This Row],[Sueldo Mensual]]*12+SUM(tabAnexo02312172032[[#This Row],[Comisiones]:[Canasta básica y quinquenios]])</f>
        <v>0</v>
      </c>
      <c r="Y22" s="28"/>
      <c r="Z22" s="28"/>
      <c r="AA22" s="28"/>
      <c r="AB22" s="28"/>
      <c r="AC22" s="28"/>
      <c r="AD22" s="28"/>
      <c r="AE22" s="53">
        <f>SUM(tabAnexo02312172032[[#This Row],[ Prima Vacacional ]:[ Previsión Social ]])</f>
        <v>0</v>
      </c>
      <c r="AF22" s="53">
        <f>tabAnexo02312172032[[#This Row],[ Total Percep]]-tabAnexo02312172032[[#This Row],[ Total de Percep Exentas ]]</f>
        <v>0</v>
      </c>
      <c r="AG22" s="28"/>
      <c r="AH22" s="28"/>
      <c r="AI22" s="28"/>
      <c r="AJ22" s="28"/>
      <c r="AK22" s="28"/>
      <c r="AL22" s="28"/>
      <c r="AM22" s="28"/>
      <c r="AN22" s="28"/>
      <c r="AO22" s="28">
        <f>SUM(tabAnexo02312172032[[#This Row],[IMSS]:[Otras Deduc]])</f>
        <v>0</v>
      </c>
      <c r="AP22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3" spans="1:42" x14ac:dyDescent="0.25">
      <c r="A23" s="26"/>
      <c r="B23" s="26"/>
      <c r="C23" s="26"/>
      <c r="D23" s="26"/>
      <c r="E23" s="26"/>
      <c r="F23" s="26"/>
      <c r="G23" s="26"/>
      <c r="H23" s="26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55">
        <f>tabAnexo02312172032[[#This Row],[Sueldo Mensual]]*12+SUM(tabAnexo02312172032[[#This Row],[Comisiones]:[Canasta básica y quinquenios]])</f>
        <v>0</v>
      </c>
      <c r="Y23" s="28"/>
      <c r="Z23" s="28"/>
      <c r="AA23" s="28"/>
      <c r="AB23" s="28"/>
      <c r="AC23" s="28"/>
      <c r="AD23" s="28"/>
      <c r="AE23" s="53">
        <f>SUM(tabAnexo02312172032[[#This Row],[ Prima Vacacional ]:[ Previsión Social ]])</f>
        <v>0</v>
      </c>
      <c r="AF23" s="53">
        <f>tabAnexo02312172032[[#This Row],[ Total Percep]]-tabAnexo02312172032[[#This Row],[ Total de Percep Exentas ]]</f>
        <v>0</v>
      </c>
      <c r="AG23" s="28"/>
      <c r="AH23" s="28"/>
      <c r="AI23" s="28"/>
      <c r="AJ23" s="28"/>
      <c r="AK23" s="28"/>
      <c r="AL23" s="28"/>
      <c r="AM23" s="28"/>
      <c r="AN23" s="28"/>
      <c r="AO23" s="28">
        <f>SUM(tabAnexo02312172032[[#This Row],[IMSS]:[Otras Deduc]])</f>
        <v>0</v>
      </c>
      <c r="AP23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4" spans="1:42" x14ac:dyDescent="0.25">
      <c r="A24" s="26"/>
      <c r="B24" s="26"/>
      <c r="C24" s="26"/>
      <c r="D24" s="26"/>
      <c r="E24" s="26"/>
      <c r="F24" s="26"/>
      <c r="G24" s="26"/>
      <c r="H24" s="26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5">
        <f>tabAnexo02312172032[[#This Row],[Sueldo Mensual]]*12+SUM(tabAnexo02312172032[[#This Row],[Comisiones]:[Canasta básica y quinquenios]])</f>
        <v>0</v>
      </c>
      <c r="Y24" s="28"/>
      <c r="Z24" s="28"/>
      <c r="AA24" s="28"/>
      <c r="AB24" s="28"/>
      <c r="AC24" s="28"/>
      <c r="AD24" s="28"/>
      <c r="AE24" s="53">
        <f>SUM(tabAnexo02312172032[[#This Row],[ Prima Vacacional ]:[ Previsión Social ]])</f>
        <v>0</v>
      </c>
      <c r="AF24" s="53">
        <f>tabAnexo02312172032[[#This Row],[ Total Percep]]-tabAnexo02312172032[[#This Row],[ Total de Percep Exentas ]]</f>
        <v>0</v>
      </c>
      <c r="AG24" s="28"/>
      <c r="AH24" s="28"/>
      <c r="AI24" s="28"/>
      <c r="AJ24" s="28"/>
      <c r="AK24" s="28"/>
      <c r="AL24" s="28"/>
      <c r="AM24" s="28"/>
      <c r="AN24" s="28"/>
      <c r="AO24" s="28">
        <f>SUM(tabAnexo02312172032[[#This Row],[IMSS]:[Otras Deduc]])</f>
        <v>0</v>
      </c>
      <c r="AP24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5" spans="1:42" x14ac:dyDescent="0.25">
      <c r="A25" s="26"/>
      <c r="B25" s="26"/>
      <c r="C25" s="26"/>
      <c r="D25" s="26"/>
      <c r="E25" s="26"/>
      <c r="F25" s="26"/>
      <c r="G25" s="26"/>
      <c r="H25" s="26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55">
        <f>tabAnexo02312172032[[#This Row],[Sueldo Mensual]]*12+SUM(tabAnexo02312172032[[#This Row],[Comisiones]:[Canasta básica y quinquenios]])</f>
        <v>0</v>
      </c>
      <c r="Y25" s="28"/>
      <c r="Z25" s="28"/>
      <c r="AA25" s="28"/>
      <c r="AB25" s="28"/>
      <c r="AC25" s="28"/>
      <c r="AD25" s="28"/>
      <c r="AE25" s="53">
        <f>SUM(tabAnexo02312172032[[#This Row],[ Prima Vacacional ]:[ Previsión Social ]])</f>
        <v>0</v>
      </c>
      <c r="AF25" s="53">
        <f>tabAnexo02312172032[[#This Row],[ Total Percep]]-tabAnexo02312172032[[#This Row],[ Total de Percep Exentas ]]</f>
        <v>0</v>
      </c>
      <c r="AG25" s="28"/>
      <c r="AH25" s="28"/>
      <c r="AI25" s="28"/>
      <c r="AJ25" s="28"/>
      <c r="AK25" s="28"/>
      <c r="AL25" s="28"/>
      <c r="AM25" s="28"/>
      <c r="AN25" s="28"/>
      <c r="AO25" s="28">
        <f>SUM(tabAnexo02312172032[[#This Row],[IMSS]:[Otras Deduc]])</f>
        <v>0</v>
      </c>
      <c r="AP25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6" spans="1:42" x14ac:dyDescent="0.25">
      <c r="A26" s="26"/>
      <c r="B26" s="26"/>
      <c r="C26" s="26"/>
      <c r="D26" s="26"/>
      <c r="E26" s="26"/>
      <c r="F26" s="26"/>
      <c r="G26" s="26"/>
      <c r="H26" s="26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55">
        <f>tabAnexo02312172032[[#This Row],[Sueldo Mensual]]*12+SUM(tabAnexo02312172032[[#This Row],[Comisiones]:[Canasta básica y quinquenios]])</f>
        <v>0</v>
      </c>
      <c r="Y26" s="28"/>
      <c r="Z26" s="28"/>
      <c r="AA26" s="28"/>
      <c r="AB26" s="28"/>
      <c r="AC26" s="28"/>
      <c r="AD26" s="28"/>
      <c r="AE26" s="53">
        <f>SUM(tabAnexo02312172032[[#This Row],[ Prima Vacacional ]:[ Previsión Social ]])</f>
        <v>0</v>
      </c>
      <c r="AF26" s="53">
        <f>tabAnexo02312172032[[#This Row],[ Total Percep]]-tabAnexo02312172032[[#This Row],[ Total de Percep Exentas ]]</f>
        <v>0</v>
      </c>
      <c r="AG26" s="28"/>
      <c r="AH26" s="28"/>
      <c r="AI26" s="28"/>
      <c r="AJ26" s="28"/>
      <c r="AK26" s="28"/>
      <c r="AL26" s="28"/>
      <c r="AM26" s="28"/>
      <c r="AN26" s="28"/>
      <c r="AO26" s="28">
        <f>SUM(tabAnexo02312172032[[#This Row],[IMSS]:[Otras Deduc]])</f>
        <v>0</v>
      </c>
      <c r="AP26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7" spans="1:42" x14ac:dyDescent="0.25">
      <c r="A27" s="26"/>
      <c r="B27" s="26"/>
      <c r="C27" s="26"/>
      <c r="D27" s="26"/>
      <c r="E27" s="26"/>
      <c r="F27" s="26"/>
      <c r="G27" s="26"/>
      <c r="H27" s="26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55">
        <f>tabAnexo02312172032[[#This Row],[Sueldo Mensual]]*12+SUM(tabAnexo02312172032[[#This Row],[Comisiones]:[Canasta básica y quinquenios]])</f>
        <v>0</v>
      </c>
      <c r="Y27" s="28"/>
      <c r="Z27" s="28"/>
      <c r="AA27" s="28"/>
      <c r="AB27" s="28"/>
      <c r="AC27" s="28"/>
      <c r="AD27" s="28"/>
      <c r="AE27" s="53">
        <f>SUM(tabAnexo02312172032[[#This Row],[ Prima Vacacional ]:[ Previsión Social ]])</f>
        <v>0</v>
      </c>
      <c r="AF27" s="53">
        <f>tabAnexo02312172032[[#This Row],[ Total Percep]]-tabAnexo02312172032[[#This Row],[ Total de Percep Exentas ]]</f>
        <v>0</v>
      </c>
      <c r="AG27" s="28"/>
      <c r="AH27" s="28"/>
      <c r="AI27" s="28"/>
      <c r="AJ27" s="28"/>
      <c r="AK27" s="28"/>
      <c r="AL27" s="28"/>
      <c r="AM27" s="28"/>
      <c r="AN27" s="28"/>
      <c r="AO27" s="28">
        <f>SUM(tabAnexo02312172032[[#This Row],[IMSS]:[Otras Deduc]])</f>
        <v>0</v>
      </c>
      <c r="AP27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8" spans="1:42" x14ac:dyDescent="0.25">
      <c r="A28" s="26"/>
      <c r="B28" s="26"/>
      <c r="C28" s="26"/>
      <c r="D28" s="26"/>
      <c r="E28" s="26"/>
      <c r="F28" s="26"/>
      <c r="G28" s="26"/>
      <c r="H28" s="2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55">
        <f>tabAnexo02312172032[[#This Row],[Sueldo Mensual]]*12+SUM(tabAnexo02312172032[[#This Row],[Comisiones]:[Canasta básica y quinquenios]])</f>
        <v>0</v>
      </c>
      <c r="Y28" s="28"/>
      <c r="Z28" s="28"/>
      <c r="AA28" s="28"/>
      <c r="AB28" s="28"/>
      <c r="AC28" s="28"/>
      <c r="AD28" s="28"/>
      <c r="AE28" s="53">
        <f>SUM(tabAnexo02312172032[[#This Row],[ Prima Vacacional ]:[ Previsión Social ]])</f>
        <v>0</v>
      </c>
      <c r="AF28" s="53">
        <f>tabAnexo02312172032[[#This Row],[ Total Percep]]-tabAnexo02312172032[[#This Row],[ Total de Percep Exentas ]]</f>
        <v>0</v>
      </c>
      <c r="AG28" s="28"/>
      <c r="AH28" s="28"/>
      <c r="AI28" s="28"/>
      <c r="AJ28" s="28"/>
      <c r="AK28" s="28"/>
      <c r="AL28" s="28"/>
      <c r="AM28" s="28"/>
      <c r="AN28" s="28"/>
      <c r="AO28" s="28">
        <f>SUM(tabAnexo02312172032[[#This Row],[IMSS]:[Otras Deduc]])</f>
        <v>0</v>
      </c>
      <c r="AP28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29" spans="1:42" x14ac:dyDescent="0.25">
      <c r="A29" s="26"/>
      <c r="B29" s="26"/>
      <c r="C29" s="26"/>
      <c r="D29" s="26"/>
      <c r="E29" s="26"/>
      <c r="F29" s="26"/>
      <c r="G29" s="26"/>
      <c r="H29" s="26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55">
        <f>tabAnexo02312172032[[#This Row],[Sueldo Mensual]]*12+SUM(tabAnexo02312172032[[#This Row],[Comisiones]:[Canasta básica y quinquenios]])</f>
        <v>0</v>
      </c>
      <c r="Y29" s="28"/>
      <c r="Z29" s="28"/>
      <c r="AA29" s="28"/>
      <c r="AB29" s="28"/>
      <c r="AC29" s="28"/>
      <c r="AD29" s="28"/>
      <c r="AE29" s="53">
        <f>SUM(tabAnexo02312172032[[#This Row],[ Prima Vacacional ]:[ Previsión Social ]])</f>
        <v>0</v>
      </c>
      <c r="AF29" s="53">
        <f>tabAnexo02312172032[[#This Row],[ Total Percep]]-tabAnexo02312172032[[#This Row],[ Total de Percep Exentas ]]</f>
        <v>0</v>
      </c>
      <c r="AG29" s="28"/>
      <c r="AH29" s="28"/>
      <c r="AI29" s="28"/>
      <c r="AJ29" s="28"/>
      <c r="AK29" s="28"/>
      <c r="AL29" s="28"/>
      <c r="AM29" s="28"/>
      <c r="AN29" s="28"/>
      <c r="AO29" s="28">
        <f>SUM(tabAnexo02312172032[[#This Row],[IMSS]:[Otras Deduc]])</f>
        <v>0</v>
      </c>
      <c r="AP29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30" spans="1:42" x14ac:dyDescent="0.25">
      <c r="A30" s="26"/>
      <c r="B30" s="26"/>
      <c r="C30" s="26"/>
      <c r="D30" s="26"/>
      <c r="E30" s="26"/>
      <c r="F30" s="26"/>
      <c r="G30" s="26"/>
      <c r="H30" s="26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55">
        <f>tabAnexo02312172032[[#This Row],[Sueldo Mensual]]*12+SUM(tabAnexo02312172032[[#This Row],[Comisiones]:[Canasta básica y quinquenios]])</f>
        <v>0</v>
      </c>
      <c r="Y30" s="28"/>
      <c r="Z30" s="28"/>
      <c r="AA30" s="28"/>
      <c r="AB30" s="28"/>
      <c r="AC30" s="28"/>
      <c r="AD30" s="28"/>
      <c r="AE30" s="53">
        <f>SUM(tabAnexo02312172032[[#This Row],[ Prima Vacacional ]:[ Previsión Social ]])</f>
        <v>0</v>
      </c>
      <c r="AF30" s="53">
        <f>tabAnexo02312172032[[#This Row],[ Total Percep]]-tabAnexo02312172032[[#This Row],[ Total de Percep Exentas ]]</f>
        <v>0</v>
      </c>
      <c r="AG30" s="28"/>
      <c r="AH30" s="28"/>
      <c r="AI30" s="28"/>
      <c r="AJ30" s="28"/>
      <c r="AK30" s="28"/>
      <c r="AL30" s="28"/>
      <c r="AM30" s="28"/>
      <c r="AN30" s="28"/>
      <c r="AO30" s="28">
        <f>SUM(tabAnexo02312172032[[#This Row],[IMSS]:[Otras Deduc]])</f>
        <v>0</v>
      </c>
      <c r="AP30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31" spans="1:42" x14ac:dyDescent="0.25">
      <c r="A31" s="26"/>
      <c r="B31" s="26"/>
      <c r="C31" s="26"/>
      <c r="D31" s="26"/>
      <c r="E31" s="26"/>
      <c r="F31" s="26"/>
      <c r="G31" s="26"/>
      <c r="H31" s="26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55">
        <f>tabAnexo02312172032[[#This Row],[Sueldo Mensual]]*12+SUM(tabAnexo02312172032[[#This Row],[Comisiones]:[Canasta básica y quinquenios]])</f>
        <v>0</v>
      </c>
      <c r="Y31" s="28"/>
      <c r="Z31" s="28"/>
      <c r="AA31" s="28"/>
      <c r="AB31" s="28"/>
      <c r="AC31" s="28"/>
      <c r="AD31" s="28"/>
      <c r="AE31" s="53">
        <f>SUM(tabAnexo02312172032[[#This Row],[ Prima Vacacional ]:[ Previsión Social ]])</f>
        <v>0</v>
      </c>
      <c r="AF31" s="53">
        <f>tabAnexo02312172032[[#This Row],[ Total Percep]]-tabAnexo02312172032[[#This Row],[ Total de Percep Exentas ]]</f>
        <v>0</v>
      </c>
      <c r="AG31" s="28"/>
      <c r="AH31" s="28"/>
      <c r="AI31" s="28"/>
      <c r="AJ31" s="28"/>
      <c r="AK31" s="28"/>
      <c r="AL31" s="28"/>
      <c r="AM31" s="28"/>
      <c r="AN31" s="28"/>
      <c r="AO31" s="28">
        <f>SUM(tabAnexo02312172032[[#This Row],[IMSS]:[Otras Deduc]])</f>
        <v>0</v>
      </c>
      <c r="AP31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32" spans="1:42" x14ac:dyDescent="0.25">
      <c r="A32" s="26"/>
      <c r="B32" s="26"/>
      <c r="C32" s="26"/>
      <c r="D32" s="26"/>
      <c r="E32" s="26"/>
      <c r="F32" s="26"/>
      <c r="G32" s="26"/>
      <c r="H32" s="26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55">
        <f>tabAnexo02312172032[[#This Row],[Sueldo Mensual]]*12+SUM(tabAnexo02312172032[[#This Row],[Comisiones]:[Canasta básica y quinquenios]])</f>
        <v>0</v>
      </c>
      <c r="Y32" s="28"/>
      <c r="Z32" s="28"/>
      <c r="AA32" s="28"/>
      <c r="AB32" s="28"/>
      <c r="AC32" s="28"/>
      <c r="AD32" s="28"/>
      <c r="AE32" s="53">
        <f>SUM(tabAnexo02312172032[[#This Row],[ Prima Vacacional ]:[ Previsión Social ]])</f>
        <v>0</v>
      </c>
      <c r="AF32" s="53">
        <f>tabAnexo02312172032[[#This Row],[ Total Percep]]-tabAnexo02312172032[[#This Row],[ Total de Percep Exentas ]]</f>
        <v>0</v>
      </c>
      <c r="AG32" s="28"/>
      <c r="AH32" s="28"/>
      <c r="AI32" s="28"/>
      <c r="AJ32" s="28"/>
      <c r="AK32" s="28"/>
      <c r="AL32" s="28"/>
      <c r="AM32" s="28"/>
      <c r="AN32" s="28"/>
      <c r="AO32" s="28">
        <f>SUM(tabAnexo02312172032[[#This Row],[IMSS]:[Otras Deduc]])</f>
        <v>0</v>
      </c>
      <c r="AP32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33" spans="1:42" x14ac:dyDescent="0.25">
      <c r="A33" s="26"/>
      <c r="B33" s="26"/>
      <c r="C33" s="26"/>
      <c r="D33" s="26"/>
      <c r="E33" s="26"/>
      <c r="F33" s="26"/>
      <c r="G33" s="26"/>
      <c r="H33" s="26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55">
        <f>tabAnexo02312172032[[#This Row],[Sueldo Mensual]]*12+SUM(tabAnexo02312172032[[#This Row],[Comisiones]:[Canasta básica y quinquenios]])</f>
        <v>0</v>
      </c>
      <c r="Y33" s="28"/>
      <c r="Z33" s="28"/>
      <c r="AA33" s="28"/>
      <c r="AB33" s="28"/>
      <c r="AC33" s="28"/>
      <c r="AD33" s="28"/>
      <c r="AE33" s="53">
        <f>SUM(tabAnexo02312172032[[#This Row],[ Prima Vacacional ]:[ Previsión Social ]])</f>
        <v>0</v>
      </c>
      <c r="AF33" s="53">
        <f>tabAnexo02312172032[[#This Row],[ Total Percep]]-tabAnexo02312172032[[#This Row],[ Total de Percep Exentas ]]</f>
        <v>0</v>
      </c>
      <c r="AG33" s="28"/>
      <c r="AH33" s="28"/>
      <c r="AI33" s="28"/>
      <c r="AJ33" s="28"/>
      <c r="AK33" s="28"/>
      <c r="AL33" s="28"/>
      <c r="AM33" s="28"/>
      <c r="AN33" s="28"/>
      <c r="AO33" s="28">
        <f>SUM(tabAnexo02312172032[[#This Row],[IMSS]:[Otras Deduc]])</f>
        <v>0</v>
      </c>
      <c r="AP33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34" spans="1:42" x14ac:dyDescent="0.25">
      <c r="A34" s="26"/>
      <c r="B34" s="26"/>
      <c r="C34" s="26"/>
      <c r="D34" s="26"/>
      <c r="E34" s="26"/>
      <c r="F34" s="26"/>
      <c r="G34" s="26"/>
      <c r="H34" s="26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55">
        <f>tabAnexo02312172032[[#This Row],[Sueldo Mensual]]*12+SUM(tabAnexo02312172032[[#This Row],[Comisiones]:[Canasta básica y quinquenios]])</f>
        <v>0</v>
      </c>
      <c r="Y34" s="28"/>
      <c r="Z34" s="28"/>
      <c r="AA34" s="28"/>
      <c r="AB34" s="28"/>
      <c r="AC34" s="28"/>
      <c r="AD34" s="28"/>
      <c r="AE34" s="53">
        <f>SUM(tabAnexo02312172032[[#This Row],[ Prima Vacacional ]:[ Previsión Social ]])</f>
        <v>0</v>
      </c>
      <c r="AF34" s="53">
        <f>tabAnexo02312172032[[#This Row],[ Total Percep]]-tabAnexo02312172032[[#This Row],[ Total de Percep Exentas ]]</f>
        <v>0</v>
      </c>
      <c r="AG34" s="28"/>
      <c r="AH34" s="28"/>
      <c r="AI34" s="28"/>
      <c r="AJ34" s="28"/>
      <c r="AK34" s="28"/>
      <c r="AL34" s="28"/>
      <c r="AM34" s="28"/>
      <c r="AN34" s="28"/>
      <c r="AO34" s="28">
        <f>SUM(tabAnexo02312172032[[#This Row],[IMSS]:[Otras Deduc]])</f>
        <v>0</v>
      </c>
      <c r="AP34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35" spans="1:42" x14ac:dyDescent="0.25">
      <c r="A35" s="26"/>
      <c r="B35" s="26"/>
      <c r="C35" s="26"/>
      <c r="D35" s="26"/>
      <c r="E35" s="26"/>
      <c r="F35" s="26"/>
      <c r="G35" s="26"/>
      <c r="H35" s="26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55">
        <f>tabAnexo02312172032[[#This Row],[Sueldo Mensual]]*12+SUM(tabAnexo02312172032[[#This Row],[Comisiones]:[Canasta básica y quinquenios]])</f>
        <v>0</v>
      </c>
      <c r="Y35" s="28"/>
      <c r="Z35" s="28"/>
      <c r="AA35" s="28"/>
      <c r="AB35" s="28"/>
      <c r="AC35" s="28"/>
      <c r="AD35" s="28"/>
      <c r="AE35" s="53">
        <f>SUM(tabAnexo02312172032[[#This Row],[ Prima Vacacional ]:[ Previsión Social ]])</f>
        <v>0</v>
      </c>
      <c r="AF35" s="53">
        <f>tabAnexo02312172032[[#This Row],[ Total Percep]]-tabAnexo02312172032[[#This Row],[ Total de Percep Exentas ]]</f>
        <v>0</v>
      </c>
      <c r="AG35" s="28"/>
      <c r="AH35" s="28"/>
      <c r="AI35" s="28"/>
      <c r="AJ35" s="28"/>
      <c r="AK35" s="28"/>
      <c r="AL35" s="28"/>
      <c r="AM35" s="28"/>
      <c r="AN35" s="28"/>
      <c r="AO35" s="28">
        <f>SUM(tabAnexo02312172032[[#This Row],[IMSS]:[Otras Deduc]])</f>
        <v>0</v>
      </c>
      <c r="AP35" s="28">
        <f>tabAnexo02312172032[[#This Row],[ Total Percep]]+tabAnexo02312172032[[#This Row],[Subsidio para el Empleo]]-tabAnexo02312172032[[#This Row],[ISR Retenido]]-tabAnexo02312172032[[#This Row],[Total Deducciones]]</f>
        <v>0</v>
      </c>
    </row>
    <row r="36" spans="1:42" x14ac:dyDescent="0.25">
      <c r="A36">
        <f>SUBTOTAL(103,tabAnexo02312172032[Fecha de Ingreso])</f>
        <v>0</v>
      </c>
      <c r="B36" s="7"/>
      <c r="C36" s="7"/>
      <c r="F36" s="57">
        <f>SUBTOTAL(109,tabAnexo02312172032[Laborados])</f>
        <v>0</v>
      </c>
      <c r="G36" s="57">
        <f>SUBTOTAL(109,tabAnexo02312172032[Faltas])</f>
        <v>0</v>
      </c>
      <c r="H36" s="57">
        <f>SUBTOTAL(109,tabAnexo02312172032[Incapacidad])</f>
        <v>0</v>
      </c>
      <c r="I36" s="16"/>
      <c r="J36" s="16">
        <f>SUBTOTAL(109,tabAnexo02312172032[Salario Diario])</f>
        <v>0</v>
      </c>
      <c r="K36" s="16">
        <f>SUBTOTAL(109,tabAnexo02312172032[Salario Diario])</f>
        <v>0</v>
      </c>
      <c r="L36" s="16">
        <f>SUBTOTAL(109,tabAnexo02312172032[Salario Diario])</f>
        <v>0</v>
      </c>
      <c r="M36" s="16">
        <f>SUBTOTAL(109,tabAnexo02312172032[Salario Diario])</f>
        <v>0</v>
      </c>
      <c r="N36" s="16">
        <f>SUBTOTAL(109,tabAnexo02312172032[Salario Diario])</f>
        <v>0</v>
      </c>
      <c r="O36" s="16">
        <f>SUBTOTAL(109,tabAnexo02312172032[Salario Diario])</f>
        <v>0</v>
      </c>
      <c r="P36" s="16">
        <f>SUBTOTAL(109,tabAnexo02312172032[Salario Diario])</f>
        <v>0</v>
      </c>
      <c r="Q36" s="16">
        <f>SUBTOTAL(109,tabAnexo02312172032[Salario Diario])</f>
        <v>0</v>
      </c>
      <c r="R36" s="16">
        <f>SUBTOTAL(109,tabAnexo02312172032[Salario Diario])</f>
        <v>0</v>
      </c>
      <c r="S36" s="16">
        <f>SUBTOTAL(109,tabAnexo02312172032[Salario Diario])</f>
        <v>0</v>
      </c>
      <c r="T36" s="16">
        <f>SUBTOTAL(109,tabAnexo02312172032[Salario Diario])</f>
        <v>0</v>
      </c>
      <c r="U36" s="16">
        <f>SUBTOTAL(109,tabAnexo02312172032[Salario Diario])</f>
        <v>0</v>
      </c>
      <c r="V36" s="16">
        <f>SUBTOTAL(109,tabAnexo02312172032[Salario Diario])</f>
        <v>0</v>
      </c>
      <c r="W36" s="16">
        <f>SUBTOTAL(109,tabAnexo02312172032[Salario Diario])</f>
        <v>0</v>
      </c>
      <c r="X36" s="16">
        <f>SUBTOTAL(109,tabAnexo02312172032[Salario Diario])</f>
        <v>0</v>
      </c>
      <c r="Y36" s="16">
        <f>SUBTOTAL(109,tabAnexo02312172032[Salario Diario])</f>
        <v>0</v>
      </c>
      <c r="Z36" s="16">
        <f>SUBTOTAL(109,tabAnexo02312172032[Salario Diario])</f>
        <v>0</v>
      </c>
      <c r="AA36" s="16">
        <f>SUBTOTAL(109,tabAnexo02312172032[Salario Diario])</f>
        <v>0</v>
      </c>
      <c r="AB36" s="16">
        <f>SUBTOTAL(109,tabAnexo02312172032[Salario Diario])</f>
        <v>0</v>
      </c>
      <c r="AC36" s="16">
        <f>SUBTOTAL(109,tabAnexo02312172032[Salario Diario])</f>
        <v>0</v>
      </c>
      <c r="AD36" s="16">
        <f>SUBTOTAL(109,tabAnexo02312172032[Salario Diario])</f>
        <v>0</v>
      </c>
      <c r="AE36" s="16">
        <f>SUBTOTAL(109,tabAnexo02312172032[Salario Diario])</f>
        <v>0</v>
      </c>
      <c r="AF36" s="16">
        <f>SUBTOTAL(109,tabAnexo02312172032[Salario Diario])</f>
        <v>0</v>
      </c>
      <c r="AG36" s="16">
        <f>SUBTOTAL(109,tabAnexo02312172032[Salario Diario])</f>
        <v>0</v>
      </c>
      <c r="AH36" s="16">
        <f>SUBTOTAL(109,tabAnexo02312172032[Salario Diario])</f>
        <v>0</v>
      </c>
      <c r="AI36" s="16">
        <f>SUBTOTAL(109,tabAnexo02312172032[Salario Diario])</f>
        <v>0</v>
      </c>
      <c r="AJ36" s="16">
        <f>SUBTOTAL(109,tabAnexo02312172032[Salario Diario])</f>
        <v>0</v>
      </c>
      <c r="AK36" s="16">
        <f>SUBTOTAL(109,tabAnexo02312172032[Salario Diario])</f>
        <v>0</v>
      </c>
      <c r="AL36" s="16">
        <f>SUBTOTAL(109,tabAnexo02312172032[Salario Diario])</f>
        <v>0</v>
      </c>
      <c r="AM36" s="16">
        <f>SUBTOTAL(109,tabAnexo02312172032[Salario Diario])</f>
        <v>0</v>
      </c>
      <c r="AN36" s="16">
        <f>SUBTOTAL(109,tabAnexo02312172032[Salario Diario])</f>
        <v>0</v>
      </c>
      <c r="AO36" s="16">
        <f>SUBTOTAL(109,tabAnexo02312172032[Salario Diario])</f>
        <v>0</v>
      </c>
      <c r="AP36" s="16">
        <f>SUBTOTAL(109,tabAnexo02312172032[Salario Diario])</f>
        <v>0</v>
      </c>
    </row>
    <row r="48" spans="1:42" x14ac:dyDescent="0.25">
      <c r="A48" s="1" t="s">
        <v>20</v>
      </c>
      <c r="B48" t="s">
        <v>19</v>
      </c>
    </row>
  </sheetData>
  <mergeCells count="13">
    <mergeCell ref="Y10:AD10"/>
    <mergeCell ref="AG10:AH10"/>
    <mergeCell ref="AI10:AN10"/>
    <mergeCell ref="A9:M9"/>
    <mergeCell ref="F10:H10"/>
    <mergeCell ref="A10:E10"/>
    <mergeCell ref="I10:X10"/>
    <mergeCell ref="A8:M8"/>
    <mergeCell ref="D1:G1"/>
    <mergeCell ref="C2:H2"/>
    <mergeCell ref="C3:H3"/>
    <mergeCell ref="C4:G4"/>
    <mergeCell ref="A7:M7"/>
  </mergeCells>
  <dataValidations disablePrompts="1" count="1">
    <dataValidation type="list" allowBlank="1" showInputMessage="1" showErrorMessage="1" sqref="C12:C35">
      <formula1>"CFDI, Otros"</formula1>
    </dataValidation>
  </dataValidations>
  <printOptions horizontalCentered="1"/>
  <pageMargins left="0.7" right="0.7" top="0.75" bottom="0.75" header="0.3" footer="0.3"/>
  <pageSetup scale="21" fitToHeight="0" orientation="landscape" r:id="rId1"/>
  <drawing r:id="rId2"/>
  <legacyDrawing r:id="rId3"/>
  <tableParts count="1"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C1" zoomScaleNormal="100" workbookViewId="0">
      <pane ySplit="11" topLeftCell="A12" activePane="bottomLeft" state="frozen"/>
      <selection activeCell="C1" sqref="C1"/>
      <selection pane="bottomLeft" activeCell="C21" sqref="C21"/>
    </sheetView>
  </sheetViews>
  <sheetFormatPr baseColWidth="10" defaultRowHeight="15" outlineLevelCol="1" x14ac:dyDescent="0.25"/>
  <cols>
    <col min="1" max="2" width="6" hidden="1" customWidth="1" outlineLevel="1"/>
    <col min="3" max="3" width="13.7109375" bestFit="1" customWidth="1" collapsed="1"/>
    <col min="4" max="4" width="20.28515625" customWidth="1"/>
    <col min="5" max="5" width="36.5703125" customWidth="1"/>
    <col min="6" max="6" width="17.140625" customWidth="1"/>
    <col min="7" max="7" width="18.85546875" customWidth="1"/>
    <col min="8" max="8" width="14.5703125" customWidth="1"/>
    <col min="9" max="12" width="8.28515625" customWidth="1"/>
    <col min="13" max="13" width="16" customWidth="1"/>
    <col min="14" max="14" width="35.28515625" customWidth="1"/>
  </cols>
  <sheetData>
    <row r="1" spans="1:14" x14ac:dyDescent="0.25">
      <c r="C1" s="3"/>
      <c r="D1" s="8"/>
      <c r="E1" s="4" t="s">
        <v>13</v>
      </c>
      <c r="F1" s="87"/>
      <c r="G1" s="88"/>
      <c r="H1" s="88"/>
      <c r="I1" s="88"/>
      <c r="J1" s="88"/>
      <c r="K1" s="88"/>
      <c r="L1" s="88"/>
      <c r="M1" s="89"/>
    </row>
    <row r="2" spans="1:14" x14ac:dyDescent="0.25">
      <c r="C2" s="3" t="s">
        <v>14</v>
      </c>
      <c r="E2" s="90"/>
      <c r="F2" s="91"/>
      <c r="G2" s="91"/>
      <c r="H2" s="91"/>
      <c r="I2" s="91"/>
      <c r="J2" s="91"/>
      <c r="K2" s="91"/>
      <c r="L2" s="91"/>
      <c r="M2" s="91"/>
    </row>
    <row r="3" spans="1:14" x14ac:dyDescent="0.25">
      <c r="C3" s="1" t="s">
        <v>15</v>
      </c>
      <c r="E3" s="92"/>
      <c r="F3" s="93"/>
      <c r="G3" s="93"/>
      <c r="H3" s="93"/>
      <c r="I3" s="93"/>
      <c r="J3" s="93"/>
      <c r="K3" s="93"/>
      <c r="L3" s="93"/>
      <c r="M3" s="94"/>
    </row>
    <row r="4" spans="1:14" x14ac:dyDescent="0.25">
      <c r="C4" s="1" t="s">
        <v>217</v>
      </c>
      <c r="E4" s="92"/>
      <c r="F4" s="93"/>
      <c r="G4" s="93"/>
      <c r="H4" s="93"/>
      <c r="I4" s="59"/>
      <c r="J4" s="59"/>
      <c r="K4" s="59"/>
      <c r="L4" s="59"/>
      <c r="M4" s="13"/>
    </row>
    <row r="5" spans="1:14" x14ac:dyDescent="0.25">
      <c r="C5" s="1" t="s">
        <v>206</v>
      </c>
      <c r="D5" s="44"/>
      <c r="E5">
        <v>2022</v>
      </c>
    </row>
    <row r="6" spans="1:14" x14ac:dyDescent="0.25"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C7" s="84" t="s">
        <v>191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x14ac:dyDescent="0.25">
      <c r="C8" s="84" t="s">
        <v>308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x14ac:dyDescent="0.25">
      <c r="C9" s="84" t="s">
        <v>141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 ht="33" customHeight="1" x14ac:dyDescent="0.25">
      <c r="A10" s="1"/>
      <c r="B10" s="66"/>
      <c r="C10" s="121"/>
      <c r="D10" s="121"/>
      <c r="E10" s="121"/>
      <c r="F10" s="121"/>
      <c r="G10" s="121"/>
      <c r="H10" s="121"/>
      <c r="I10" s="122" t="s">
        <v>192</v>
      </c>
      <c r="J10" s="122"/>
      <c r="K10" s="122"/>
      <c r="L10" s="122"/>
      <c r="M10" s="67"/>
      <c r="N10" s="67"/>
    </row>
    <row r="11" spans="1:14" ht="30" x14ac:dyDescent="0.25">
      <c r="A11" t="s">
        <v>23</v>
      </c>
      <c r="B11" t="s">
        <v>22</v>
      </c>
      <c r="C11" s="68" t="s">
        <v>193</v>
      </c>
      <c r="D11" s="68" t="s">
        <v>194</v>
      </c>
      <c r="E11" s="68" t="s">
        <v>195</v>
      </c>
      <c r="F11" s="68" t="s">
        <v>196</v>
      </c>
      <c r="G11" s="68" t="s">
        <v>197</v>
      </c>
      <c r="H11" s="68" t="s">
        <v>198</v>
      </c>
      <c r="I11" s="68" t="s">
        <v>199</v>
      </c>
      <c r="J11" s="68" t="s">
        <v>200</v>
      </c>
      <c r="K11" s="68" t="s">
        <v>201</v>
      </c>
      <c r="L11" s="68" t="s">
        <v>202</v>
      </c>
      <c r="M11" s="68" t="s">
        <v>203</v>
      </c>
      <c r="N11" s="68" t="s">
        <v>204</v>
      </c>
    </row>
    <row r="12" spans="1:14" x14ac:dyDescent="0.25">
      <c r="A12">
        <f>+[1]Datos!$B$15</f>
        <v>0</v>
      </c>
      <c r="B12">
        <f>+[1]Datos!$B$18</f>
        <v>2021</v>
      </c>
      <c r="C12" s="26"/>
      <c r="D12" s="26"/>
      <c r="E12" s="28"/>
      <c r="F12" s="26"/>
      <c r="G12" s="27"/>
      <c r="H12" s="29"/>
      <c r="I12" s="29"/>
      <c r="J12" s="29"/>
      <c r="K12" s="29"/>
      <c r="L12" s="29"/>
      <c r="M12" s="26"/>
      <c r="N12" s="28"/>
    </row>
    <row r="13" spans="1:14" x14ac:dyDescent="0.25">
      <c r="A13">
        <f>+[1]Datos!$B$15</f>
        <v>0</v>
      </c>
      <c r="B13">
        <f>+[1]Datos!$B$18</f>
        <v>2021</v>
      </c>
      <c r="C13" s="26"/>
      <c r="D13" s="26"/>
      <c r="E13" s="28"/>
      <c r="F13" s="26"/>
      <c r="G13" s="27"/>
      <c r="H13" s="29"/>
      <c r="I13" s="29"/>
      <c r="J13" s="29"/>
      <c r="K13" s="29"/>
      <c r="L13" s="29"/>
      <c r="M13" s="26"/>
      <c r="N13" s="28"/>
    </row>
    <row r="14" spans="1:14" x14ac:dyDescent="0.25">
      <c r="A14">
        <f>+[1]Datos!$B$15</f>
        <v>0</v>
      </c>
      <c r="B14">
        <f>+[1]Datos!$B$18</f>
        <v>2021</v>
      </c>
      <c r="C14" s="26"/>
      <c r="D14" s="26"/>
      <c r="E14" s="28"/>
      <c r="F14" s="26"/>
      <c r="G14" s="27"/>
      <c r="H14" s="29"/>
      <c r="I14" s="29"/>
      <c r="J14" s="29"/>
      <c r="K14" s="29"/>
      <c r="L14" s="29"/>
      <c r="M14" s="26"/>
      <c r="N14" s="28"/>
    </row>
    <row r="15" spans="1:14" x14ac:dyDescent="0.25">
      <c r="A15">
        <f>+[1]Datos!$B$15</f>
        <v>0</v>
      </c>
      <c r="B15">
        <f>+[1]Datos!$B$18</f>
        <v>2021</v>
      </c>
      <c r="C15" s="26"/>
      <c r="D15" s="26"/>
      <c r="E15" s="28"/>
      <c r="F15" s="26"/>
      <c r="G15" s="27"/>
      <c r="H15" s="29"/>
      <c r="I15" s="29"/>
      <c r="J15" s="29"/>
      <c r="K15" s="29"/>
      <c r="L15" s="29"/>
      <c r="M15" s="26"/>
      <c r="N15" s="28"/>
    </row>
    <row r="16" spans="1:14" x14ac:dyDescent="0.25">
      <c r="A16">
        <f>+[1]Datos!$B$15</f>
        <v>0</v>
      </c>
      <c r="B16">
        <f>+[1]Datos!$B$18</f>
        <v>2021</v>
      </c>
      <c r="C16" s="26"/>
      <c r="D16" s="26"/>
      <c r="E16" s="28"/>
      <c r="F16" s="26"/>
      <c r="G16" s="27"/>
      <c r="H16" s="29"/>
      <c r="I16" s="29"/>
      <c r="J16" s="29"/>
      <c r="K16" s="29"/>
      <c r="L16" s="29"/>
      <c r="M16" s="26"/>
      <c r="N16" s="28"/>
    </row>
    <row r="17" spans="1:14" x14ac:dyDescent="0.25">
      <c r="A17">
        <f>+[1]Datos!$B$15</f>
        <v>0</v>
      </c>
      <c r="B17">
        <f>+[1]Datos!$B$18</f>
        <v>2021</v>
      </c>
      <c r="C17" s="26"/>
      <c r="D17" s="26"/>
      <c r="E17" s="28"/>
      <c r="F17" s="26"/>
      <c r="G17" s="27"/>
      <c r="H17" s="29"/>
      <c r="I17" s="29"/>
      <c r="J17" s="29"/>
      <c r="K17" s="29"/>
      <c r="L17" s="29"/>
      <c r="M17" s="26"/>
      <c r="N17" s="28"/>
    </row>
    <row r="18" spans="1:14" x14ac:dyDescent="0.25">
      <c r="A18">
        <f>+[1]Datos!$B$15</f>
        <v>0</v>
      </c>
      <c r="B18">
        <f>+[1]Datos!$B$18</f>
        <v>2021</v>
      </c>
      <c r="C18" s="26"/>
      <c r="D18" s="26"/>
      <c r="E18" s="28"/>
      <c r="F18" s="26"/>
      <c r="G18" s="27"/>
      <c r="H18" s="29"/>
      <c r="I18" s="29"/>
      <c r="J18" s="29"/>
      <c r="K18" s="29"/>
      <c r="L18" s="29"/>
      <c r="M18" s="26"/>
      <c r="N18" s="28"/>
    </row>
    <row r="19" spans="1:14" x14ac:dyDescent="0.25">
      <c r="A19">
        <f>+[1]Datos!$B$15</f>
        <v>0</v>
      </c>
      <c r="B19">
        <f>+[1]Datos!$B$18</f>
        <v>2021</v>
      </c>
      <c r="C19" s="26"/>
      <c r="D19" s="26"/>
      <c r="E19" s="28"/>
      <c r="F19" s="26"/>
      <c r="G19" s="27"/>
      <c r="H19" s="29"/>
      <c r="I19" s="29"/>
      <c r="J19" s="29"/>
      <c r="K19" s="29"/>
      <c r="L19" s="29"/>
      <c r="M19" s="26"/>
      <c r="N19" s="28"/>
    </row>
    <row r="20" spans="1:14" x14ac:dyDescent="0.25">
      <c r="A20">
        <f>+[1]Datos!$B$15</f>
        <v>0</v>
      </c>
      <c r="B20">
        <f>+[1]Datos!$B$18</f>
        <v>2021</v>
      </c>
      <c r="C20" s="26"/>
      <c r="D20" s="26"/>
      <c r="E20" s="28"/>
      <c r="F20" s="26"/>
      <c r="G20" s="27"/>
      <c r="H20" s="29"/>
      <c r="I20" s="29"/>
      <c r="J20" s="29"/>
      <c r="K20" s="29"/>
      <c r="L20" s="29"/>
      <c r="M20" s="26"/>
      <c r="N20" s="28"/>
    </row>
    <row r="21" spans="1:14" x14ac:dyDescent="0.25">
      <c r="A21">
        <f>+[1]Datos!$B$15</f>
        <v>0</v>
      </c>
      <c r="B21">
        <f>+[1]Datos!$B$18</f>
        <v>2021</v>
      </c>
      <c r="C21" s="26"/>
      <c r="D21" s="26"/>
      <c r="E21" s="28"/>
      <c r="F21" s="26"/>
      <c r="G21" s="27"/>
      <c r="H21" s="29"/>
      <c r="I21" s="29"/>
      <c r="J21" s="29"/>
      <c r="K21" s="29"/>
      <c r="L21" s="29"/>
      <c r="M21" s="26"/>
      <c r="N21" s="28"/>
    </row>
    <row r="22" spans="1:14" x14ac:dyDescent="0.25">
      <c r="A22">
        <f>+[1]Datos!$B$15</f>
        <v>0</v>
      </c>
      <c r="B22">
        <f>+[1]Datos!$B$18</f>
        <v>2021</v>
      </c>
      <c r="C22" s="26"/>
      <c r="D22" s="26"/>
      <c r="E22" s="28"/>
      <c r="F22" s="26"/>
      <c r="G22" s="27"/>
      <c r="H22" s="29"/>
      <c r="I22" s="29"/>
      <c r="J22" s="29"/>
      <c r="K22" s="29"/>
      <c r="L22" s="29"/>
      <c r="M22" s="26"/>
      <c r="N22" s="28"/>
    </row>
    <row r="23" spans="1:14" x14ac:dyDescent="0.25">
      <c r="A23">
        <f>+[1]Datos!$B$15</f>
        <v>0</v>
      </c>
      <c r="B23">
        <f>+[1]Datos!$B$18</f>
        <v>2021</v>
      </c>
      <c r="C23" s="26"/>
      <c r="D23" s="26"/>
      <c r="E23" s="28"/>
      <c r="F23" s="26"/>
      <c r="G23" s="27"/>
      <c r="H23" s="29"/>
      <c r="I23" s="29"/>
      <c r="J23" s="29"/>
      <c r="K23" s="29"/>
      <c r="L23" s="29"/>
      <c r="M23" s="26"/>
      <c r="N23" s="28"/>
    </row>
    <row r="24" spans="1:14" x14ac:dyDescent="0.25">
      <c r="A24">
        <f>+[1]Datos!$B$15</f>
        <v>0</v>
      </c>
      <c r="B24">
        <f>+[1]Datos!$B$18</f>
        <v>2021</v>
      </c>
      <c r="C24" s="26"/>
      <c r="D24" s="26"/>
      <c r="E24" s="28"/>
      <c r="F24" s="26"/>
      <c r="G24" s="27"/>
      <c r="H24" s="29"/>
      <c r="I24" s="29"/>
      <c r="J24" s="29"/>
      <c r="K24" s="29"/>
      <c r="L24" s="29"/>
      <c r="M24" s="26"/>
      <c r="N24" s="28"/>
    </row>
    <row r="25" spans="1:14" x14ac:dyDescent="0.25">
      <c r="A25">
        <f>+[1]Datos!$B$15</f>
        <v>0</v>
      </c>
      <c r="B25">
        <f>+[1]Datos!$B$18</f>
        <v>2021</v>
      </c>
      <c r="C25" s="26"/>
      <c r="D25" s="26"/>
      <c r="E25" s="28"/>
      <c r="F25" s="26"/>
      <c r="G25" s="27"/>
      <c r="H25" s="29"/>
      <c r="I25" s="29"/>
      <c r="J25" s="29"/>
      <c r="K25" s="29"/>
      <c r="L25" s="29"/>
      <c r="M25" s="26"/>
      <c r="N25" s="28"/>
    </row>
    <row r="26" spans="1:14" x14ac:dyDescent="0.25">
      <c r="A26">
        <f>+[1]Datos!$B$15</f>
        <v>0</v>
      </c>
      <c r="B26">
        <f>+[1]Datos!$B$18</f>
        <v>2021</v>
      </c>
      <c r="C26" s="26"/>
      <c r="D26" s="26"/>
      <c r="E26" s="28"/>
      <c r="F26" s="26"/>
      <c r="G26" s="27"/>
      <c r="H26" s="29"/>
      <c r="I26" s="29"/>
      <c r="J26" s="29"/>
      <c r="K26" s="29"/>
      <c r="L26" s="29"/>
      <c r="M26" s="26"/>
      <c r="N26" s="28"/>
    </row>
    <row r="27" spans="1:14" x14ac:dyDescent="0.25">
      <c r="A27">
        <f>+[1]Datos!$B$15</f>
        <v>0</v>
      </c>
      <c r="B27">
        <f>+[1]Datos!$B$18</f>
        <v>2021</v>
      </c>
      <c r="C27" s="26"/>
      <c r="D27" s="26"/>
      <c r="E27" s="28"/>
      <c r="F27" s="26"/>
      <c r="G27" s="27"/>
      <c r="H27" s="29"/>
      <c r="I27" s="29"/>
      <c r="J27" s="29"/>
      <c r="K27" s="29"/>
      <c r="L27" s="29"/>
      <c r="M27" s="26"/>
      <c r="N27" s="28"/>
    </row>
    <row r="28" spans="1:14" x14ac:dyDescent="0.25">
      <c r="A28">
        <f>+[1]Datos!$B$15</f>
        <v>0</v>
      </c>
      <c r="B28">
        <f>+[1]Datos!$B$18</f>
        <v>2021</v>
      </c>
      <c r="C28" s="26"/>
      <c r="D28" s="26"/>
      <c r="E28" s="28"/>
      <c r="F28" s="26"/>
      <c r="G28" s="27"/>
      <c r="H28" s="29"/>
      <c r="I28" s="29"/>
      <c r="J28" s="29"/>
      <c r="K28" s="29"/>
      <c r="L28" s="29"/>
      <c r="M28" s="26"/>
      <c r="N28" s="28"/>
    </row>
    <row r="29" spans="1:14" x14ac:dyDescent="0.25">
      <c r="A29">
        <f>+[1]Datos!$B$15</f>
        <v>0</v>
      </c>
      <c r="B29">
        <f>+[1]Datos!$B$18</f>
        <v>2021</v>
      </c>
      <c r="C29" s="26"/>
      <c r="D29" s="26"/>
      <c r="E29" s="28"/>
      <c r="F29" s="26"/>
      <c r="G29" s="27"/>
      <c r="H29" s="29"/>
      <c r="I29" s="29"/>
      <c r="J29" s="29"/>
      <c r="K29" s="29"/>
      <c r="L29" s="29"/>
      <c r="M29" s="26"/>
      <c r="N29" s="28"/>
    </row>
    <row r="30" spans="1:14" x14ac:dyDescent="0.25">
      <c r="A30">
        <f>+[1]Datos!$B$15</f>
        <v>0</v>
      </c>
      <c r="B30">
        <f>+[1]Datos!$B$18</f>
        <v>2021</v>
      </c>
      <c r="C30" s="26"/>
      <c r="D30" s="26"/>
      <c r="E30" s="28"/>
      <c r="F30" s="26"/>
      <c r="G30" s="27"/>
      <c r="H30" s="29"/>
      <c r="I30" s="29"/>
      <c r="J30" s="29"/>
      <c r="K30" s="29"/>
      <c r="L30" s="29"/>
      <c r="M30" s="26"/>
      <c r="N30" s="28"/>
    </row>
    <row r="31" spans="1:14" x14ac:dyDescent="0.25">
      <c r="A31">
        <f>+[1]Datos!$B$15</f>
        <v>0</v>
      </c>
      <c r="B31">
        <f>+[1]Datos!$B$18</f>
        <v>2021</v>
      </c>
      <c r="C31" s="26"/>
      <c r="D31" s="26"/>
      <c r="E31" s="28"/>
      <c r="F31" s="26"/>
      <c r="G31" s="27"/>
      <c r="H31" s="29"/>
      <c r="I31" s="29"/>
      <c r="J31" s="29"/>
      <c r="K31" s="29"/>
      <c r="L31" s="29"/>
      <c r="M31" s="26"/>
      <c r="N31" s="28"/>
    </row>
    <row r="32" spans="1:14" x14ac:dyDescent="0.25">
      <c r="A32">
        <f>+[1]Datos!$B$15</f>
        <v>0</v>
      </c>
      <c r="B32">
        <f>+[1]Datos!$B$18</f>
        <v>2021</v>
      </c>
      <c r="C32" s="26"/>
      <c r="D32" s="26"/>
      <c r="E32" s="28"/>
      <c r="F32" s="26"/>
      <c r="G32" s="27"/>
      <c r="H32" s="29"/>
      <c r="I32" s="29"/>
      <c r="J32" s="29"/>
      <c r="K32" s="29"/>
      <c r="L32" s="29"/>
      <c r="M32" s="26"/>
      <c r="N32" s="28"/>
    </row>
    <row r="33" spans="1:14" x14ac:dyDescent="0.25">
      <c r="A33">
        <f>+[1]Datos!$B$15</f>
        <v>0</v>
      </c>
      <c r="B33">
        <f>+[1]Datos!$B$18</f>
        <v>2021</v>
      </c>
      <c r="C33" s="26"/>
      <c r="D33" s="26"/>
      <c r="E33" s="28"/>
      <c r="F33" s="26"/>
      <c r="G33" s="27"/>
      <c r="H33" s="29"/>
      <c r="I33" s="29"/>
      <c r="J33" s="29"/>
      <c r="K33" s="29"/>
      <c r="L33" s="29"/>
      <c r="M33" s="26"/>
      <c r="N33" s="28"/>
    </row>
    <row r="34" spans="1:14" x14ac:dyDescent="0.25">
      <c r="A34" t="s">
        <v>9</v>
      </c>
      <c r="E34" s="7"/>
      <c r="I34" s="7"/>
      <c r="J34" s="7"/>
      <c r="K34" s="7"/>
      <c r="L34" s="7"/>
      <c r="N34" s="16"/>
    </row>
    <row r="46" spans="1:14" x14ac:dyDescent="0.25">
      <c r="C46" s="1" t="s">
        <v>20</v>
      </c>
      <c r="D46" t="s">
        <v>19</v>
      </c>
    </row>
    <row r="47" spans="1:14" x14ac:dyDescent="0.25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</sheetData>
  <mergeCells count="10">
    <mergeCell ref="C8:N8"/>
    <mergeCell ref="C9:N9"/>
    <mergeCell ref="C10:H10"/>
    <mergeCell ref="I10:L10"/>
    <mergeCell ref="F1:M1"/>
    <mergeCell ref="E2:M2"/>
    <mergeCell ref="E3:M3"/>
    <mergeCell ref="E4:H4"/>
    <mergeCell ref="C6:N6"/>
    <mergeCell ref="C7:N7"/>
  </mergeCells>
  <dataValidations count="1">
    <dataValidation type="list" allowBlank="1" showInputMessage="1" showErrorMessage="1" sqref="N12:N33">
      <formula1>"Licitación Pública, Concurso por invitación, Invitación a cuando menos 3 personas, Adjudicación Directa"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9" fitToHeight="0" orientation="landscape" r:id="rId1"/>
  <drawing r:id="rId2"/>
  <legacyDrawing r:id="rId3"/>
  <tableParts count="1"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C1" zoomScale="85" zoomScaleNormal="85" workbookViewId="0">
      <selection activeCell="C8" sqref="C8:P8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41.42578125" customWidth="1" collapsed="1"/>
    <col min="4" max="16" width="19" customWidth="1"/>
  </cols>
  <sheetData>
    <row r="1" spans="1:16" ht="38.25" customHeight="1" x14ac:dyDescent="0.25">
      <c r="C1" s="36"/>
      <c r="D1" s="8"/>
      <c r="E1" s="37" t="s">
        <v>13</v>
      </c>
      <c r="F1" s="48"/>
      <c r="G1" s="49"/>
      <c r="H1" s="49"/>
      <c r="I1" s="49"/>
      <c r="J1" s="44"/>
      <c r="K1" s="44"/>
    </row>
    <row r="2" spans="1:16" x14ac:dyDescent="0.25">
      <c r="C2" s="3" t="s">
        <v>14</v>
      </c>
      <c r="D2" s="38"/>
      <c r="F2" s="11"/>
      <c r="G2" s="11"/>
    </row>
    <row r="3" spans="1:16" x14ac:dyDescent="0.25">
      <c r="C3" s="1" t="s">
        <v>15</v>
      </c>
      <c r="D3" s="123"/>
      <c r="E3" s="124"/>
      <c r="F3" s="124"/>
      <c r="G3" s="124"/>
      <c r="H3" s="124"/>
      <c r="I3" s="124"/>
      <c r="J3" s="124"/>
    </row>
    <row r="4" spans="1:16" x14ac:dyDescent="0.25">
      <c r="C4" s="1" t="s">
        <v>217</v>
      </c>
      <c r="D4" s="125"/>
      <c r="E4" s="126"/>
      <c r="F4" s="126"/>
      <c r="G4" s="126"/>
      <c r="H4" s="126"/>
    </row>
    <row r="5" spans="1:16" x14ac:dyDescent="0.25">
      <c r="C5" s="1" t="s">
        <v>206</v>
      </c>
      <c r="D5" s="44">
        <v>2022</v>
      </c>
      <c r="K5" s="20"/>
    </row>
    <row r="6" spans="1:16" x14ac:dyDescent="0.25">
      <c r="C6" s="84" t="s">
        <v>142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x14ac:dyDescent="0.25">
      <c r="C7" s="84" t="s">
        <v>308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x14ac:dyDescent="0.25">
      <c r="C8" s="104" t="s">
        <v>189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x14ac:dyDescent="0.25">
      <c r="A9" t="s">
        <v>23</v>
      </c>
      <c r="B9" t="s">
        <v>22</v>
      </c>
      <c r="C9" s="5" t="s">
        <v>50</v>
      </c>
      <c r="D9" s="5" t="s">
        <v>84</v>
      </c>
      <c r="E9" s="5" t="s">
        <v>85</v>
      </c>
      <c r="F9" s="6" t="s">
        <v>86</v>
      </c>
      <c r="G9" s="22" t="s">
        <v>87</v>
      </c>
      <c r="H9" s="5" t="s">
        <v>88</v>
      </c>
      <c r="I9" s="5" t="s">
        <v>89</v>
      </c>
      <c r="J9" s="5" t="s">
        <v>90</v>
      </c>
      <c r="K9" s="5" t="s">
        <v>91</v>
      </c>
      <c r="L9" s="5" t="s">
        <v>92</v>
      </c>
      <c r="M9" s="5" t="s">
        <v>93</v>
      </c>
      <c r="N9" s="5" t="s">
        <v>94</v>
      </c>
      <c r="O9" s="17" t="s">
        <v>95</v>
      </c>
      <c r="P9" s="25" t="s">
        <v>9</v>
      </c>
    </row>
    <row r="10" spans="1:16" ht="23.25" x14ac:dyDescent="0.35">
      <c r="A10" t="e">
        <f>+#REF!</f>
        <v>#REF!</v>
      </c>
      <c r="B10" t="e">
        <f>+#REF!</f>
        <v>#REF!</v>
      </c>
      <c r="C10" s="46" t="s">
        <v>102</v>
      </c>
      <c r="D10" s="28"/>
      <c r="E10" s="27"/>
      <c r="F10" s="26"/>
      <c r="G10" s="26"/>
      <c r="H10" s="26"/>
      <c r="I10" s="28"/>
      <c r="J10" s="26"/>
      <c r="K10" s="26"/>
      <c r="L10" s="26"/>
      <c r="M10" s="26"/>
      <c r="N10" s="26"/>
      <c r="O10" s="26"/>
      <c r="P10" s="26"/>
    </row>
    <row r="11" spans="1:16" ht="30" x14ac:dyDescent="0.25">
      <c r="A11" s="40" t="e">
        <f>+#REF!</f>
        <v>#REF!</v>
      </c>
      <c r="B11" s="40" t="e">
        <f>+#REF!</f>
        <v>#REF!</v>
      </c>
      <c r="C11" s="42" t="s">
        <v>103</v>
      </c>
      <c r="D11" s="27"/>
      <c r="E11" s="27"/>
      <c r="F11" s="26"/>
      <c r="G11" s="26"/>
      <c r="H11" s="26"/>
      <c r="I11" s="41"/>
      <c r="J11" s="26"/>
      <c r="K11" s="26"/>
      <c r="L11" s="26"/>
      <c r="M11" s="26"/>
      <c r="N11" s="26"/>
      <c r="O11" s="26"/>
      <c r="P11" s="26"/>
    </row>
    <row r="12" spans="1:16" x14ac:dyDescent="0.25">
      <c r="A12" s="40" t="e">
        <f>+#REF!</f>
        <v>#REF!</v>
      </c>
      <c r="B12" s="40" t="e">
        <f>+#REF!</f>
        <v>#REF!</v>
      </c>
      <c r="C12" s="42" t="s">
        <v>104</v>
      </c>
      <c r="D12" s="27"/>
      <c r="E12" s="27"/>
      <c r="F12" s="26"/>
      <c r="G12" s="26"/>
      <c r="H12" s="26"/>
      <c r="I12" s="41"/>
      <c r="J12" s="26"/>
      <c r="K12" s="26"/>
      <c r="L12" s="26"/>
      <c r="M12" s="26"/>
      <c r="N12" s="26"/>
      <c r="O12" s="26"/>
      <c r="P12" s="26"/>
    </row>
    <row r="13" spans="1:16" ht="30" x14ac:dyDescent="0.25">
      <c r="A13" s="40" t="e">
        <f>+#REF!</f>
        <v>#REF!</v>
      </c>
      <c r="B13" s="40" t="e">
        <f>+#REF!</f>
        <v>#REF!</v>
      </c>
      <c r="C13" s="42" t="s">
        <v>105</v>
      </c>
      <c r="D13" s="27"/>
      <c r="E13" s="27"/>
      <c r="F13" s="26"/>
      <c r="G13" s="26"/>
      <c r="H13" s="26"/>
      <c r="I13" s="41"/>
      <c r="J13" s="26"/>
      <c r="K13" s="26"/>
      <c r="L13" s="26"/>
      <c r="M13" s="26"/>
      <c r="N13" s="26"/>
      <c r="O13" s="26"/>
      <c r="P13" s="26"/>
    </row>
    <row r="14" spans="1:16" ht="30" x14ac:dyDescent="0.25">
      <c r="A14" s="40" t="e">
        <f>+#REF!</f>
        <v>#REF!</v>
      </c>
      <c r="B14" s="40" t="e">
        <f>+#REF!</f>
        <v>#REF!</v>
      </c>
      <c r="C14" s="42" t="s">
        <v>106</v>
      </c>
      <c r="D14" s="27"/>
      <c r="E14" s="27"/>
      <c r="F14" s="26"/>
      <c r="G14" s="26"/>
      <c r="H14" s="26"/>
      <c r="I14" s="41"/>
      <c r="J14" s="26"/>
      <c r="K14" s="26"/>
      <c r="L14" s="26"/>
      <c r="M14" s="26"/>
      <c r="N14" s="26"/>
      <c r="O14" s="26"/>
      <c r="P14" s="26"/>
    </row>
    <row r="15" spans="1:16" ht="30" x14ac:dyDescent="0.25">
      <c r="A15" s="40" t="e">
        <f>+#REF!</f>
        <v>#REF!</v>
      </c>
      <c r="B15" s="40" t="e">
        <f>+#REF!</f>
        <v>#REF!</v>
      </c>
      <c r="C15" s="42" t="s">
        <v>107</v>
      </c>
      <c r="D15" s="27"/>
      <c r="E15" s="27"/>
      <c r="F15" s="26"/>
      <c r="G15" s="26"/>
      <c r="H15" s="26"/>
      <c r="I15" s="41"/>
      <c r="J15" s="26"/>
      <c r="K15" s="26"/>
      <c r="L15" s="26"/>
      <c r="M15" s="26"/>
      <c r="N15" s="26"/>
      <c r="O15" s="26"/>
      <c r="P15" s="26"/>
    </row>
    <row r="16" spans="1:16" x14ac:dyDescent="0.25">
      <c r="A16" s="40" t="e">
        <f>+#REF!</f>
        <v>#REF!</v>
      </c>
      <c r="B16" s="40" t="e">
        <f>+#REF!</f>
        <v>#REF!</v>
      </c>
      <c r="C16" s="42" t="s">
        <v>108</v>
      </c>
      <c r="D16" s="27"/>
      <c r="E16" s="27"/>
      <c r="F16" s="26"/>
      <c r="G16" s="26"/>
      <c r="H16" s="26"/>
      <c r="I16" s="41"/>
      <c r="J16" s="26"/>
      <c r="K16" s="26"/>
      <c r="L16" s="26"/>
      <c r="M16" s="26"/>
      <c r="N16" s="26"/>
      <c r="O16" s="26"/>
      <c r="P16" s="26"/>
    </row>
    <row r="17" spans="1:16" ht="30" x14ac:dyDescent="0.25">
      <c r="A17" s="40" t="e">
        <f>+#REF!</f>
        <v>#REF!</v>
      </c>
      <c r="B17" s="40" t="e">
        <f>+#REF!</f>
        <v>#REF!</v>
      </c>
      <c r="C17" s="42" t="s">
        <v>109</v>
      </c>
      <c r="D17" s="27"/>
      <c r="E17" s="27"/>
      <c r="F17" s="26"/>
      <c r="G17" s="26"/>
      <c r="H17" s="26"/>
      <c r="I17" s="41"/>
      <c r="J17" s="26"/>
      <c r="K17" s="26"/>
      <c r="L17" s="26"/>
      <c r="M17" s="26"/>
      <c r="N17" s="26"/>
      <c r="O17" s="26"/>
      <c r="P17" s="26"/>
    </row>
    <row r="18" spans="1:16" x14ac:dyDescent="0.25">
      <c r="A18" s="40" t="e">
        <f>+#REF!</f>
        <v>#REF!</v>
      </c>
      <c r="B18" s="40" t="e">
        <f>+#REF!</f>
        <v>#REF!</v>
      </c>
      <c r="C18" s="42" t="s">
        <v>110</v>
      </c>
      <c r="D18" s="27"/>
      <c r="E18" s="27"/>
      <c r="F18" s="26"/>
      <c r="G18" s="26"/>
      <c r="H18" s="26"/>
      <c r="I18" s="41"/>
      <c r="J18" s="26"/>
      <c r="K18" s="26"/>
      <c r="L18" s="26"/>
      <c r="M18" s="26"/>
      <c r="N18" s="26"/>
      <c r="O18" s="26"/>
      <c r="P18" s="26"/>
    </row>
    <row r="19" spans="1:16" ht="30" x14ac:dyDescent="0.25">
      <c r="A19" s="40" t="e">
        <f>+#REF!</f>
        <v>#REF!</v>
      </c>
      <c r="B19" s="40" t="e">
        <f>+#REF!</f>
        <v>#REF!</v>
      </c>
      <c r="C19" s="42" t="s">
        <v>111</v>
      </c>
      <c r="D19" s="27"/>
      <c r="E19" s="27"/>
      <c r="F19" s="26"/>
      <c r="G19" s="26"/>
      <c r="H19" s="26"/>
      <c r="I19" s="41"/>
      <c r="J19" s="26"/>
      <c r="K19" s="26"/>
      <c r="L19" s="26"/>
      <c r="M19" s="26"/>
      <c r="N19" s="26"/>
      <c r="O19" s="26"/>
      <c r="P19" s="26"/>
    </row>
    <row r="20" spans="1:16" ht="23.25" x14ac:dyDescent="0.35">
      <c r="A20" s="40" t="e">
        <f>+#REF!</f>
        <v>#REF!</v>
      </c>
      <c r="B20" s="40" t="e">
        <f>+#REF!</f>
        <v>#REF!</v>
      </c>
      <c r="C20" s="46" t="s">
        <v>112</v>
      </c>
      <c r="D20" s="27"/>
      <c r="E20" s="27"/>
      <c r="F20" s="26"/>
      <c r="G20" s="26"/>
      <c r="H20" s="26"/>
      <c r="I20" s="41"/>
      <c r="J20" s="26"/>
      <c r="K20" s="26"/>
      <c r="L20" s="26"/>
      <c r="M20" s="26"/>
      <c r="N20" s="26"/>
      <c r="O20" s="26"/>
      <c r="P20" s="26"/>
    </row>
    <row r="21" spans="1:16" x14ac:dyDescent="0.25">
      <c r="A21" s="40" t="e">
        <f>+#REF!</f>
        <v>#REF!</v>
      </c>
      <c r="B21" s="40" t="e">
        <f>+#REF!</f>
        <v>#REF!</v>
      </c>
      <c r="C21" s="42" t="s">
        <v>113</v>
      </c>
      <c r="D21" s="27"/>
      <c r="E21" s="27"/>
      <c r="F21" s="26"/>
      <c r="G21" s="26"/>
      <c r="H21" s="26"/>
      <c r="I21" s="41"/>
      <c r="J21" s="26"/>
      <c r="K21" s="26"/>
      <c r="L21" s="26"/>
      <c r="M21" s="26"/>
      <c r="N21" s="26"/>
      <c r="O21" s="26"/>
      <c r="P21" s="26"/>
    </row>
    <row r="22" spans="1:16" x14ac:dyDescent="0.25">
      <c r="A22" s="40" t="e">
        <f>+#REF!</f>
        <v>#REF!</v>
      </c>
      <c r="B22" s="40" t="e">
        <f>+#REF!</f>
        <v>#REF!</v>
      </c>
      <c r="C22" s="42" t="s">
        <v>114</v>
      </c>
      <c r="D22" s="27"/>
      <c r="E22" s="27"/>
      <c r="F22" s="26"/>
      <c r="G22" s="26"/>
      <c r="H22" s="26"/>
      <c r="I22" s="41"/>
      <c r="J22" s="26"/>
      <c r="K22" s="26"/>
      <c r="L22" s="26"/>
      <c r="M22" s="26"/>
      <c r="N22" s="26"/>
      <c r="O22" s="26"/>
      <c r="P22" s="26"/>
    </row>
    <row r="23" spans="1:16" ht="30" x14ac:dyDescent="0.25">
      <c r="A23" s="40" t="e">
        <f>+#REF!</f>
        <v>#REF!</v>
      </c>
      <c r="B23" s="40" t="e">
        <f>+#REF!</f>
        <v>#REF!</v>
      </c>
      <c r="C23" s="42" t="s">
        <v>115</v>
      </c>
      <c r="D23" s="27"/>
      <c r="E23" s="27"/>
      <c r="F23" s="26"/>
      <c r="G23" s="26"/>
      <c r="H23" s="26"/>
      <c r="I23" s="41"/>
      <c r="J23" s="26"/>
      <c r="K23" s="26"/>
      <c r="L23" s="26"/>
      <c r="M23" s="26"/>
      <c r="N23" s="26"/>
      <c r="O23" s="26"/>
      <c r="P23" s="26"/>
    </row>
    <row r="24" spans="1:16" ht="30" x14ac:dyDescent="0.25">
      <c r="A24" s="40" t="e">
        <f>+#REF!</f>
        <v>#REF!</v>
      </c>
      <c r="B24" s="40" t="e">
        <f>+#REF!</f>
        <v>#REF!</v>
      </c>
      <c r="C24" s="42" t="s">
        <v>116</v>
      </c>
      <c r="D24" s="27"/>
      <c r="E24" s="27"/>
      <c r="F24" s="26"/>
      <c r="G24" s="26"/>
      <c r="H24" s="26"/>
      <c r="I24" s="41"/>
      <c r="J24" s="26"/>
      <c r="K24" s="26"/>
      <c r="L24" s="26"/>
      <c r="M24" s="26"/>
      <c r="N24" s="26"/>
      <c r="O24" s="26"/>
      <c r="P24" s="26"/>
    </row>
    <row r="25" spans="1:16" ht="30" x14ac:dyDescent="0.25">
      <c r="A25" s="40" t="e">
        <f>+#REF!</f>
        <v>#REF!</v>
      </c>
      <c r="B25" s="40" t="e">
        <f>+#REF!</f>
        <v>#REF!</v>
      </c>
      <c r="C25" s="42" t="s">
        <v>117</v>
      </c>
      <c r="D25" s="27"/>
      <c r="E25" s="27"/>
      <c r="F25" s="26"/>
      <c r="G25" s="26"/>
      <c r="H25" s="26"/>
      <c r="I25" s="41"/>
      <c r="J25" s="26"/>
      <c r="K25" s="26"/>
      <c r="L25" s="26"/>
      <c r="M25" s="26"/>
      <c r="N25" s="26"/>
      <c r="O25" s="26"/>
      <c r="P25" s="26"/>
    </row>
    <row r="26" spans="1:16" ht="30" x14ac:dyDescent="0.25">
      <c r="A26" s="40" t="e">
        <f>+#REF!</f>
        <v>#REF!</v>
      </c>
      <c r="B26" s="40" t="e">
        <f>+#REF!</f>
        <v>#REF!</v>
      </c>
      <c r="C26" s="42" t="s">
        <v>118</v>
      </c>
      <c r="D26" s="27"/>
      <c r="E26" s="27"/>
      <c r="F26" s="26"/>
      <c r="G26" s="26"/>
      <c r="H26" s="26"/>
      <c r="I26" s="41"/>
      <c r="J26" s="26"/>
      <c r="K26" s="26"/>
      <c r="L26" s="26"/>
      <c r="M26" s="26"/>
      <c r="N26" s="26"/>
      <c r="O26" s="26"/>
      <c r="P26" s="26"/>
    </row>
    <row r="27" spans="1:16" x14ac:dyDescent="0.25">
      <c r="A27" s="40" t="e">
        <f>+#REF!</f>
        <v>#REF!</v>
      </c>
      <c r="B27" s="40" t="e">
        <f>+#REF!</f>
        <v>#REF!</v>
      </c>
      <c r="C27" s="42" t="s">
        <v>119</v>
      </c>
      <c r="D27" s="27"/>
      <c r="E27" s="27"/>
      <c r="F27" s="26"/>
      <c r="G27" s="26"/>
      <c r="H27" s="26"/>
      <c r="I27" s="41"/>
      <c r="J27" s="26"/>
      <c r="K27" s="26"/>
      <c r="L27" s="26"/>
      <c r="M27" s="26"/>
      <c r="N27" s="26"/>
      <c r="O27" s="26"/>
      <c r="P27" s="26"/>
    </row>
    <row r="28" spans="1:16" x14ac:dyDescent="0.25">
      <c r="A28" s="40" t="e">
        <f>+#REF!</f>
        <v>#REF!</v>
      </c>
      <c r="B28" s="40" t="e">
        <f>+#REF!</f>
        <v>#REF!</v>
      </c>
      <c r="C28" s="42" t="s">
        <v>120</v>
      </c>
      <c r="D28" s="27"/>
      <c r="E28" s="27"/>
      <c r="F28" s="26"/>
      <c r="G28" s="26"/>
      <c r="H28" s="26"/>
      <c r="I28" s="41"/>
      <c r="J28" s="26"/>
      <c r="K28" s="26"/>
      <c r="L28" s="26"/>
      <c r="M28" s="26"/>
      <c r="N28" s="26"/>
      <c r="O28" s="26"/>
      <c r="P28" s="26"/>
    </row>
    <row r="29" spans="1:16" x14ac:dyDescent="0.25">
      <c r="A29" s="40" t="e">
        <f>+#REF!</f>
        <v>#REF!</v>
      </c>
      <c r="B29" s="40" t="e">
        <f>+#REF!</f>
        <v>#REF!</v>
      </c>
      <c r="C29" s="43" t="s">
        <v>121</v>
      </c>
      <c r="D29" s="27"/>
      <c r="E29" s="27"/>
      <c r="F29" s="26"/>
      <c r="G29" s="26"/>
      <c r="H29" s="26"/>
      <c r="I29" s="41"/>
      <c r="J29" s="26"/>
      <c r="K29" s="26"/>
      <c r="L29" s="26"/>
      <c r="M29" s="26"/>
      <c r="N29" s="26"/>
      <c r="O29" s="26"/>
      <c r="P29" s="26"/>
    </row>
    <row r="30" spans="1:16" ht="42" x14ac:dyDescent="0.35">
      <c r="A30" s="40" t="e">
        <f>+#REF!</f>
        <v>#REF!</v>
      </c>
      <c r="B30" s="40" t="e">
        <f>+#REF!</f>
        <v>#REF!</v>
      </c>
      <c r="C30" s="45" t="s">
        <v>122</v>
      </c>
      <c r="D30" s="27"/>
      <c r="E30" s="27"/>
      <c r="F30" s="26"/>
      <c r="G30" s="26"/>
      <c r="H30" s="26"/>
      <c r="I30" s="41"/>
      <c r="J30" s="26"/>
      <c r="K30" s="26"/>
      <c r="L30" s="26"/>
      <c r="M30" s="26"/>
      <c r="N30" s="26"/>
      <c r="O30" s="26"/>
      <c r="P30" s="26"/>
    </row>
    <row r="31" spans="1:16" ht="30" x14ac:dyDescent="0.25">
      <c r="A31" s="40" t="e">
        <f>+#REF!</f>
        <v>#REF!</v>
      </c>
      <c r="B31" s="40" t="e">
        <f>+#REF!</f>
        <v>#REF!</v>
      </c>
      <c r="C31" s="42" t="s">
        <v>123</v>
      </c>
      <c r="D31" s="27"/>
      <c r="E31" s="27"/>
      <c r="F31" s="26"/>
      <c r="G31" s="26"/>
      <c r="H31" s="26"/>
      <c r="I31" s="41"/>
      <c r="J31" s="26"/>
      <c r="K31" s="26"/>
      <c r="L31" s="26"/>
      <c r="M31" s="26"/>
      <c r="N31" s="26"/>
      <c r="O31" s="26"/>
      <c r="P31" s="26"/>
    </row>
    <row r="32" spans="1:16" x14ac:dyDescent="0.25">
      <c r="A32" s="40" t="e">
        <f>+#REF!</f>
        <v>#REF!</v>
      </c>
      <c r="B32" s="40" t="e">
        <f>+#REF!</f>
        <v>#REF!</v>
      </c>
      <c r="C32" s="42" t="s">
        <v>124</v>
      </c>
      <c r="D32" s="27"/>
      <c r="E32" s="27"/>
      <c r="F32" s="26"/>
      <c r="G32" s="26"/>
      <c r="H32" s="26"/>
      <c r="I32" s="41"/>
      <c r="J32" s="26"/>
      <c r="K32" s="26"/>
      <c r="L32" s="26"/>
      <c r="M32" s="26"/>
      <c r="N32" s="26"/>
      <c r="O32" s="26"/>
      <c r="P32" s="26"/>
    </row>
    <row r="33" spans="1:16" x14ac:dyDescent="0.25">
      <c r="A33" s="40" t="e">
        <f>+#REF!</f>
        <v>#REF!</v>
      </c>
      <c r="B33" s="40" t="e">
        <f>+#REF!</f>
        <v>#REF!</v>
      </c>
      <c r="C33" s="42" t="s">
        <v>125</v>
      </c>
      <c r="D33" s="27"/>
      <c r="E33" s="27"/>
      <c r="F33" s="26"/>
      <c r="G33" s="26"/>
      <c r="H33" s="26"/>
      <c r="I33" s="41"/>
      <c r="J33" s="26"/>
      <c r="K33" s="26"/>
      <c r="L33" s="26"/>
      <c r="M33" s="26"/>
      <c r="N33" s="26"/>
      <c r="O33" s="26"/>
      <c r="P33" s="26"/>
    </row>
    <row r="34" spans="1:16" x14ac:dyDescent="0.25">
      <c r="A34" s="40" t="e">
        <f>+#REF!</f>
        <v>#REF!</v>
      </c>
      <c r="B34" s="40" t="e">
        <f>+#REF!</f>
        <v>#REF!</v>
      </c>
      <c r="C34" s="42" t="s">
        <v>126</v>
      </c>
      <c r="D34" s="27"/>
      <c r="E34" s="27"/>
      <c r="F34" s="26"/>
      <c r="G34" s="26"/>
      <c r="H34" s="26"/>
      <c r="I34" s="41"/>
      <c r="J34" s="26"/>
      <c r="K34" s="26"/>
      <c r="L34" s="26"/>
      <c r="M34" s="26"/>
      <c r="N34" s="26"/>
      <c r="O34" s="26"/>
      <c r="P34" s="26"/>
    </row>
    <row r="35" spans="1:16" x14ac:dyDescent="0.25">
      <c r="A35" s="40" t="e">
        <f>+#REF!</f>
        <v>#REF!</v>
      </c>
      <c r="B35" s="40" t="e">
        <f>+#REF!</f>
        <v>#REF!</v>
      </c>
      <c r="C35" s="42" t="s">
        <v>127</v>
      </c>
      <c r="D35" s="27"/>
      <c r="E35" s="27"/>
      <c r="F35" s="26"/>
      <c r="G35" s="26"/>
      <c r="H35" s="26"/>
      <c r="I35" s="41"/>
      <c r="J35" s="26"/>
      <c r="K35" s="26"/>
      <c r="L35" s="26"/>
      <c r="M35" s="26"/>
      <c r="N35" s="26"/>
      <c r="O35" s="26"/>
      <c r="P35" s="26"/>
    </row>
    <row r="36" spans="1:16" ht="30" x14ac:dyDescent="0.25">
      <c r="A36" s="40" t="e">
        <f>+#REF!</f>
        <v>#REF!</v>
      </c>
      <c r="B36" s="40" t="e">
        <f>+#REF!</f>
        <v>#REF!</v>
      </c>
      <c r="C36" s="42" t="s">
        <v>128</v>
      </c>
      <c r="D36" s="27"/>
      <c r="E36" s="27"/>
      <c r="F36" s="26"/>
      <c r="G36" s="26"/>
      <c r="H36" s="26"/>
      <c r="I36" s="41"/>
      <c r="J36" s="26"/>
      <c r="K36" s="26"/>
      <c r="L36" s="26"/>
      <c r="M36" s="26"/>
      <c r="N36" s="26"/>
      <c r="O36" s="26"/>
      <c r="P36" s="26"/>
    </row>
    <row r="37" spans="1:16" x14ac:dyDescent="0.25">
      <c r="A37" s="40" t="e">
        <f>+#REF!</f>
        <v>#REF!</v>
      </c>
      <c r="B37" s="40" t="e">
        <f>+#REF!</f>
        <v>#REF!</v>
      </c>
      <c r="C37" s="42" t="s">
        <v>129</v>
      </c>
      <c r="D37" s="27"/>
      <c r="E37" s="27"/>
      <c r="F37" s="26"/>
      <c r="G37" s="26"/>
      <c r="H37" s="26"/>
      <c r="I37" s="41"/>
      <c r="J37" s="26"/>
      <c r="K37" s="26"/>
      <c r="L37" s="26"/>
      <c r="M37" s="26"/>
      <c r="N37" s="26"/>
      <c r="O37" s="26"/>
      <c r="P37" s="26"/>
    </row>
    <row r="38" spans="1:16" x14ac:dyDescent="0.25">
      <c r="A38" s="40" t="e">
        <f>+#REF!</f>
        <v>#REF!</v>
      </c>
      <c r="B38" s="40" t="e">
        <f>+#REF!</f>
        <v>#REF!</v>
      </c>
      <c r="C38" s="42" t="s">
        <v>130</v>
      </c>
      <c r="D38" s="27"/>
      <c r="E38" s="27"/>
      <c r="F38" s="26"/>
      <c r="G38" s="26"/>
      <c r="H38" s="26"/>
      <c r="I38" s="41"/>
      <c r="J38" s="26"/>
      <c r="K38" s="26"/>
      <c r="L38" s="26"/>
      <c r="M38" s="26"/>
      <c r="N38" s="26"/>
      <c r="O38" s="26"/>
      <c r="P38" s="26"/>
    </row>
    <row r="39" spans="1:16" x14ac:dyDescent="0.25">
      <c r="A39" s="40" t="e">
        <f>+#REF!</f>
        <v>#REF!</v>
      </c>
      <c r="B39" s="40" t="e">
        <f>+#REF!</f>
        <v>#REF!</v>
      </c>
      <c r="C39" s="42" t="s">
        <v>131</v>
      </c>
      <c r="D39" s="27"/>
      <c r="E39" s="27"/>
      <c r="F39" s="26"/>
      <c r="G39" s="26"/>
      <c r="H39" s="26"/>
      <c r="I39" s="41"/>
      <c r="J39" s="26"/>
      <c r="K39" s="26"/>
      <c r="L39" s="26"/>
      <c r="M39" s="26"/>
      <c r="N39" s="26"/>
      <c r="O39" s="26"/>
      <c r="P39" s="26"/>
    </row>
    <row r="40" spans="1:16" ht="46.5" x14ac:dyDescent="0.35">
      <c r="A40" s="40" t="e">
        <f>+#REF!</f>
        <v>#REF!</v>
      </c>
      <c r="B40" s="40" t="e">
        <f>+#REF!</f>
        <v>#REF!</v>
      </c>
      <c r="C40" s="46" t="s">
        <v>132</v>
      </c>
      <c r="D40" s="27"/>
      <c r="E40" s="27"/>
      <c r="F40" s="26"/>
      <c r="G40" s="26"/>
      <c r="H40" s="26"/>
      <c r="I40" s="41"/>
      <c r="J40" s="26"/>
      <c r="K40" s="26"/>
      <c r="L40" s="26"/>
      <c r="M40" s="26"/>
      <c r="N40" s="26"/>
      <c r="O40" s="26"/>
      <c r="P40" s="26"/>
    </row>
    <row r="41" spans="1:16" ht="30" x14ac:dyDescent="0.25">
      <c r="A41" s="40" t="e">
        <f>+#REF!</f>
        <v>#REF!</v>
      </c>
      <c r="B41" s="40" t="e">
        <f>+#REF!</f>
        <v>#REF!</v>
      </c>
      <c r="C41" s="42" t="s">
        <v>133</v>
      </c>
      <c r="D41" s="27"/>
      <c r="E41" s="27"/>
      <c r="F41" s="26"/>
      <c r="G41" s="26"/>
      <c r="H41" s="26"/>
      <c r="I41" s="41"/>
      <c r="J41" s="26"/>
      <c r="K41" s="26"/>
      <c r="L41" s="26"/>
      <c r="M41" s="26"/>
      <c r="N41" s="26"/>
      <c r="O41" s="26"/>
      <c r="P41" s="26"/>
    </row>
    <row r="42" spans="1:16" x14ac:dyDescent="0.25">
      <c r="A42" s="40" t="e">
        <f>+#REF!</f>
        <v>#REF!</v>
      </c>
      <c r="B42" s="40" t="e">
        <f>+#REF!</f>
        <v>#REF!</v>
      </c>
      <c r="C42" s="42" t="s">
        <v>134</v>
      </c>
      <c r="D42" s="27"/>
      <c r="E42" s="27"/>
      <c r="F42" s="26"/>
      <c r="G42" s="26"/>
      <c r="H42" s="26"/>
      <c r="I42" s="41"/>
      <c r="J42" s="26"/>
      <c r="K42" s="26"/>
      <c r="L42" s="26"/>
      <c r="M42" s="26"/>
      <c r="N42" s="26"/>
      <c r="O42" s="26"/>
      <c r="P42" s="26"/>
    </row>
    <row r="43" spans="1:16" x14ac:dyDescent="0.25">
      <c r="A43" s="40" t="e">
        <f>+#REF!</f>
        <v>#REF!</v>
      </c>
      <c r="B43" s="40" t="e">
        <f>+#REF!</f>
        <v>#REF!</v>
      </c>
      <c r="C43" s="42" t="s">
        <v>135</v>
      </c>
      <c r="D43" s="27"/>
      <c r="E43" s="27"/>
      <c r="F43" s="26"/>
      <c r="G43" s="26"/>
      <c r="H43" s="26"/>
      <c r="I43" s="41"/>
      <c r="J43" s="26"/>
      <c r="K43" s="26"/>
      <c r="L43" s="26"/>
      <c r="M43" s="26"/>
      <c r="N43" s="26"/>
      <c r="O43" s="26"/>
      <c r="P43" s="26"/>
    </row>
    <row r="44" spans="1:16" x14ac:dyDescent="0.25">
      <c r="A44" s="40" t="e">
        <f>+#REF!</f>
        <v>#REF!</v>
      </c>
      <c r="B44" s="40" t="e">
        <f>+#REF!</f>
        <v>#REF!</v>
      </c>
      <c r="C44" s="42" t="s">
        <v>136</v>
      </c>
      <c r="D44" s="27"/>
      <c r="E44" s="27"/>
      <c r="F44" s="26"/>
      <c r="G44" s="26"/>
      <c r="H44" s="26"/>
      <c r="I44" s="41"/>
      <c r="J44" s="26"/>
      <c r="K44" s="26"/>
      <c r="L44" s="26"/>
      <c r="M44" s="26"/>
      <c r="N44" s="26"/>
      <c r="O44" s="26"/>
      <c r="P44" s="26"/>
    </row>
    <row r="45" spans="1:16" ht="30" x14ac:dyDescent="0.25">
      <c r="A45" s="40" t="e">
        <f>+#REF!</f>
        <v>#REF!</v>
      </c>
      <c r="B45" s="40" t="e">
        <f>+#REF!</f>
        <v>#REF!</v>
      </c>
      <c r="C45" s="42" t="s">
        <v>137</v>
      </c>
      <c r="D45" s="27"/>
      <c r="E45" s="27"/>
      <c r="F45" s="26"/>
      <c r="G45" s="26"/>
      <c r="H45" s="26"/>
      <c r="I45" s="41"/>
      <c r="J45" s="26"/>
      <c r="K45" s="26"/>
      <c r="L45" s="26"/>
      <c r="M45" s="26"/>
      <c r="N45" s="26"/>
      <c r="O45" s="26"/>
      <c r="P45" s="26"/>
    </row>
    <row r="46" spans="1:16" x14ac:dyDescent="0.25">
      <c r="A46" s="40" t="e">
        <f>+#REF!</f>
        <v>#REF!</v>
      </c>
      <c r="B46" s="40" t="e">
        <f>+#REF!</f>
        <v>#REF!</v>
      </c>
      <c r="C46" s="42" t="s">
        <v>138</v>
      </c>
      <c r="D46" s="27"/>
      <c r="E46" s="27"/>
      <c r="F46" s="26"/>
      <c r="G46" s="26"/>
      <c r="H46" s="26"/>
      <c r="I46" s="41"/>
      <c r="J46" s="26"/>
      <c r="K46" s="26"/>
      <c r="L46" s="26"/>
      <c r="M46" s="26"/>
      <c r="N46" s="26"/>
      <c r="O46" s="26"/>
      <c r="P46" s="26"/>
    </row>
    <row r="47" spans="1:16" ht="30" x14ac:dyDescent="0.25">
      <c r="A47" s="40" t="e">
        <f>+#REF!</f>
        <v>#REF!</v>
      </c>
      <c r="B47" s="40" t="e">
        <f>+#REF!</f>
        <v>#REF!</v>
      </c>
      <c r="C47" s="42" t="s">
        <v>139</v>
      </c>
      <c r="D47" s="27"/>
      <c r="E47" s="27"/>
      <c r="F47" s="26"/>
      <c r="G47" s="26"/>
      <c r="H47" s="26"/>
      <c r="I47" s="41"/>
      <c r="J47" s="26"/>
      <c r="K47" s="26"/>
      <c r="L47" s="26"/>
      <c r="M47" s="26"/>
      <c r="N47" s="26"/>
      <c r="O47" s="26"/>
      <c r="P47" s="26"/>
    </row>
    <row r="48" spans="1:16" ht="23.25" x14ac:dyDescent="0.35">
      <c r="A48" s="40" t="e">
        <f>+#REF!</f>
        <v>#REF!</v>
      </c>
      <c r="B48" s="40" t="e">
        <f>+#REF!</f>
        <v>#REF!</v>
      </c>
      <c r="C48" s="47" t="s">
        <v>140</v>
      </c>
      <c r="D48" s="27"/>
      <c r="E48" s="27"/>
      <c r="F48" s="26"/>
      <c r="G48" s="26"/>
      <c r="H48" s="26"/>
      <c r="I48" s="41"/>
      <c r="J48" s="26"/>
      <c r="K48" s="26"/>
      <c r="L48" s="26"/>
      <c r="M48" s="26"/>
      <c r="N48" s="26"/>
      <c r="O48" s="26"/>
      <c r="P48" s="26"/>
    </row>
    <row r="49" spans="1:9" x14ac:dyDescent="0.25">
      <c r="C49">
        <f>SUBTOTAL(103,tabAnexo0231217202326[Concepto])</f>
        <v>39</v>
      </c>
      <c r="F49" s="23"/>
      <c r="G49" s="23"/>
      <c r="I49" s="24">
        <f>SUBTOTAL(109,tabAnexo0231217202326[Junio])</f>
        <v>0</v>
      </c>
    </row>
    <row r="59" spans="1:9" x14ac:dyDescent="0.25">
      <c r="C59" s="1" t="s">
        <v>20</v>
      </c>
      <c r="D59" t="s">
        <v>19</v>
      </c>
    </row>
    <row r="60" spans="1:9" x14ac:dyDescent="0.25">
      <c r="A60" s="1" t="s">
        <v>20</v>
      </c>
      <c r="B60" t="s">
        <v>19</v>
      </c>
    </row>
  </sheetData>
  <mergeCells count="5">
    <mergeCell ref="C7:P7"/>
    <mergeCell ref="C8:P8"/>
    <mergeCell ref="D3:J3"/>
    <mergeCell ref="D4:H4"/>
    <mergeCell ref="C6:P6"/>
  </mergeCells>
  <dataValidations count="1">
    <dataValidation type="list" allowBlank="1" showInputMessage="1" showErrorMessage="1" sqref="G10:G48">
      <formula1>"CFDI, Otros"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2" fitToHeight="0" orientation="landscape" r:id="rId1"/>
  <drawing r:id="rId2"/>
  <legacyDrawing r:id="rId3"/>
  <tableParts count="1"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C1" zoomScale="70" zoomScaleNormal="70" workbookViewId="0">
      <selection activeCell="H15" sqref="H15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41.42578125" customWidth="1" collapsed="1"/>
    <col min="4" max="16" width="19" customWidth="1"/>
  </cols>
  <sheetData>
    <row r="1" spans="1:16" ht="38.25" customHeight="1" x14ac:dyDescent="0.25">
      <c r="C1" s="36"/>
      <c r="D1" s="8"/>
      <c r="E1" s="37" t="s">
        <v>13</v>
      </c>
      <c r="F1" s="48"/>
      <c r="G1" s="49"/>
      <c r="H1" s="49"/>
      <c r="I1" s="49"/>
      <c r="J1" s="44"/>
      <c r="K1" s="44"/>
    </row>
    <row r="2" spans="1:16" x14ac:dyDescent="0.25">
      <c r="C2" s="3" t="s">
        <v>14</v>
      </c>
      <c r="D2" s="38"/>
      <c r="F2" s="11"/>
      <c r="G2" s="11"/>
    </row>
    <row r="3" spans="1:16" x14ac:dyDescent="0.25">
      <c r="C3" s="1" t="s">
        <v>15</v>
      </c>
      <c r="D3" s="123"/>
      <c r="E3" s="124"/>
      <c r="F3" s="124"/>
      <c r="G3" s="124"/>
      <c r="H3" s="124"/>
      <c r="I3" s="124"/>
      <c r="J3" s="124"/>
    </row>
    <row r="4" spans="1:16" x14ac:dyDescent="0.25">
      <c r="C4" s="1" t="s">
        <v>217</v>
      </c>
      <c r="D4" s="125"/>
      <c r="E4" s="126"/>
      <c r="F4" s="126"/>
      <c r="G4" s="126"/>
      <c r="H4" s="126"/>
    </row>
    <row r="5" spans="1:16" x14ac:dyDescent="0.25">
      <c r="C5" s="1" t="s">
        <v>206</v>
      </c>
      <c r="D5" s="44">
        <v>2022</v>
      </c>
      <c r="K5" s="20"/>
    </row>
    <row r="6" spans="1:16" x14ac:dyDescent="0.25">
      <c r="C6" s="84" t="s">
        <v>143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x14ac:dyDescent="0.25">
      <c r="C7" s="84" t="s">
        <v>308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x14ac:dyDescent="0.25">
      <c r="C8" s="104" t="s">
        <v>205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x14ac:dyDescent="0.25">
      <c r="A9" t="s">
        <v>23</v>
      </c>
      <c r="B9" t="s">
        <v>22</v>
      </c>
      <c r="C9" s="5" t="s">
        <v>50</v>
      </c>
      <c r="D9" s="5" t="s">
        <v>84</v>
      </c>
      <c r="E9" s="5" t="s">
        <v>85</v>
      </c>
      <c r="F9" s="6" t="s">
        <v>86</v>
      </c>
      <c r="G9" s="22" t="s">
        <v>87</v>
      </c>
      <c r="H9" s="5" t="s">
        <v>88</v>
      </c>
      <c r="I9" s="5" t="s">
        <v>89</v>
      </c>
      <c r="J9" s="5" t="s">
        <v>90</v>
      </c>
      <c r="K9" s="5" t="s">
        <v>91</v>
      </c>
      <c r="L9" s="5" t="s">
        <v>92</v>
      </c>
      <c r="M9" s="5" t="s">
        <v>93</v>
      </c>
      <c r="N9" s="5" t="s">
        <v>94</v>
      </c>
      <c r="O9" s="17" t="s">
        <v>95</v>
      </c>
      <c r="P9" s="25" t="s">
        <v>9</v>
      </c>
    </row>
    <row r="10" spans="1:16" ht="23.25" x14ac:dyDescent="0.35">
      <c r="A10" t="e">
        <f>+#REF!</f>
        <v>#REF!</v>
      </c>
      <c r="B10" t="e">
        <f>+#REF!</f>
        <v>#REF!</v>
      </c>
      <c r="C10" s="46" t="s">
        <v>102</v>
      </c>
      <c r="D10" s="28"/>
      <c r="E10" s="27"/>
      <c r="F10" s="26"/>
      <c r="G10" s="26"/>
      <c r="H10" s="26"/>
      <c r="I10" s="28"/>
      <c r="J10" s="26"/>
      <c r="K10" s="26"/>
      <c r="L10" s="26"/>
      <c r="M10" s="26"/>
      <c r="N10" s="26"/>
      <c r="O10" s="26"/>
      <c r="P10" s="26"/>
    </row>
    <row r="11" spans="1:16" ht="30" x14ac:dyDescent="0.25">
      <c r="A11" s="40" t="e">
        <f>+#REF!</f>
        <v>#REF!</v>
      </c>
      <c r="B11" s="40" t="e">
        <f>+#REF!</f>
        <v>#REF!</v>
      </c>
      <c r="C11" s="42" t="s">
        <v>103</v>
      </c>
      <c r="D11" s="27"/>
      <c r="E11" s="27"/>
      <c r="F11" s="26"/>
      <c r="G11" s="26"/>
      <c r="H11" s="26"/>
      <c r="I11" s="41"/>
      <c r="J11" s="26"/>
      <c r="K11" s="26"/>
      <c r="L11" s="26"/>
      <c r="M11" s="26"/>
      <c r="N11" s="26"/>
      <c r="O11" s="26"/>
      <c r="P11" s="26"/>
    </row>
    <row r="12" spans="1:16" x14ac:dyDescent="0.25">
      <c r="A12" s="40" t="e">
        <f>+#REF!</f>
        <v>#REF!</v>
      </c>
      <c r="B12" s="40" t="e">
        <f>+#REF!</f>
        <v>#REF!</v>
      </c>
      <c r="C12" s="42" t="s">
        <v>104</v>
      </c>
      <c r="D12" s="27"/>
      <c r="E12" s="27"/>
      <c r="F12" s="26"/>
      <c r="G12" s="26"/>
      <c r="H12" s="26"/>
      <c r="I12" s="41"/>
      <c r="J12" s="26"/>
      <c r="K12" s="26"/>
      <c r="L12" s="26"/>
      <c r="M12" s="26"/>
      <c r="N12" s="26"/>
      <c r="O12" s="26"/>
      <c r="P12" s="26"/>
    </row>
    <row r="13" spans="1:16" ht="30" x14ac:dyDescent="0.25">
      <c r="A13" s="40" t="e">
        <f>+#REF!</f>
        <v>#REF!</v>
      </c>
      <c r="B13" s="40" t="e">
        <f>+#REF!</f>
        <v>#REF!</v>
      </c>
      <c r="C13" s="42" t="s">
        <v>105</v>
      </c>
      <c r="D13" s="27"/>
      <c r="E13" s="27"/>
      <c r="F13" s="26"/>
      <c r="G13" s="26"/>
      <c r="H13" s="26"/>
      <c r="I13" s="41"/>
      <c r="J13" s="26"/>
      <c r="K13" s="26"/>
      <c r="L13" s="26"/>
      <c r="M13" s="26"/>
      <c r="N13" s="26"/>
      <c r="O13" s="26"/>
      <c r="P13" s="26"/>
    </row>
    <row r="14" spans="1:16" ht="30" x14ac:dyDescent="0.25">
      <c r="A14" s="40" t="e">
        <f>+#REF!</f>
        <v>#REF!</v>
      </c>
      <c r="B14" s="40" t="e">
        <f>+#REF!</f>
        <v>#REF!</v>
      </c>
      <c r="C14" s="42" t="s">
        <v>106</v>
      </c>
      <c r="D14" s="27"/>
      <c r="E14" s="27"/>
      <c r="F14" s="26"/>
      <c r="G14" s="26"/>
      <c r="H14" s="26"/>
      <c r="I14" s="41"/>
      <c r="J14" s="26"/>
      <c r="K14" s="26"/>
      <c r="L14" s="26"/>
      <c r="M14" s="26"/>
      <c r="N14" s="26"/>
      <c r="O14" s="26"/>
      <c r="P14" s="26"/>
    </row>
    <row r="15" spans="1:16" ht="30" x14ac:dyDescent="0.25">
      <c r="A15" s="40" t="e">
        <f>+#REF!</f>
        <v>#REF!</v>
      </c>
      <c r="B15" s="40" t="e">
        <f>+#REF!</f>
        <v>#REF!</v>
      </c>
      <c r="C15" s="42" t="s">
        <v>107</v>
      </c>
      <c r="D15" s="27"/>
      <c r="E15" s="27"/>
      <c r="F15" s="26"/>
      <c r="G15" s="26"/>
      <c r="H15" s="26"/>
      <c r="I15" s="41"/>
      <c r="J15" s="26"/>
      <c r="K15" s="26"/>
      <c r="L15" s="26"/>
      <c r="M15" s="26"/>
      <c r="N15" s="26"/>
      <c r="O15" s="26"/>
      <c r="P15" s="26"/>
    </row>
    <row r="16" spans="1:16" x14ac:dyDescent="0.25">
      <c r="A16" s="40" t="e">
        <f>+#REF!</f>
        <v>#REF!</v>
      </c>
      <c r="B16" s="40" t="e">
        <f>+#REF!</f>
        <v>#REF!</v>
      </c>
      <c r="C16" s="42" t="s">
        <v>108</v>
      </c>
      <c r="D16" s="27"/>
      <c r="E16" s="27"/>
      <c r="F16" s="26"/>
      <c r="G16" s="26"/>
      <c r="H16" s="26"/>
      <c r="I16" s="41"/>
      <c r="J16" s="26"/>
      <c r="K16" s="26"/>
      <c r="L16" s="26"/>
      <c r="M16" s="26"/>
      <c r="N16" s="26"/>
      <c r="O16" s="26"/>
      <c r="P16" s="26"/>
    </row>
    <row r="17" spans="1:16" ht="30" x14ac:dyDescent="0.25">
      <c r="A17" s="40" t="e">
        <f>+#REF!</f>
        <v>#REF!</v>
      </c>
      <c r="B17" s="40" t="e">
        <f>+#REF!</f>
        <v>#REF!</v>
      </c>
      <c r="C17" s="42" t="s">
        <v>109</v>
      </c>
      <c r="D17" s="27"/>
      <c r="E17" s="27"/>
      <c r="F17" s="26"/>
      <c r="G17" s="26"/>
      <c r="H17" s="26"/>
      <c r="I17" s="41"/>
      <c r="J17" s="26"/>
      <c r="K17" s="26"/>
      <c r="L17" s="26"/>
      <c r="M17" s="26"/>
      <c r="N17" s="26"/>
      <c r="O17" s="26"/>
      <c r="P17" s="26"/>
    </row>
    <row r="18" spans="1:16" x14ac:dyDescent="0.25">
      <c r="A18" s="40" t="e">
        <f>+#REF!</f>
        <v>#REF!</v>
      </c>
      <c r="B18" s="40" t="e">
        <f>+#REF!</f>
        <v>#REF!</v>
      </c>
      <c r="C18" s="42" t="s">
        <v>110</v>
      </c>
      <c r="D18" s="27"/>
      <c r="E18" s="27"/>
      <c r="F18" s="26"/>
      <c r="G18" s="26"/>
      <c r="H18" s="26"/>
      <c r="I18" s="41"/>
      <c r="J18" s="26"/>
      <c r="K18" s="26"/>
      <c r="L18" s="26"/>
      <c r="M18" s="26"/>
      <c r="N18" s="26"/>
      <c r="O18" s="26"/>
      <c r="P18" s="26"/>
    </row>
    <row r="19" spans="1:16" ht="30" x14ac:dyDescent="0.25">
      <c r="A19" s="40" t="e">
        <f>+#REF!</f>
        <v>#REF!</v>
      </c>
      <c r="B19" s="40" t="e">
        <f>+#REF!</f>
        <v>#REF!</v>
      </c>
      <c r="C19" s="42" t="s">
        <v>111</v>
      </c>
      <c r="D19" s="27"/>
      <c r="E19" s="27"/>
      <c r="F19" s="26"/>
      <c r="G19" s="26"/>
      <c r="H19" s="26"/>
      <c r="I19" s="41"/>
      <c r="J19" s="26"/>
      <c r="K19" s="26"/>
      <c r="L19" s="26"/>
      <c r="M19" s="26"/>
      <c r="N19" s="26"/>
      <c r="O19" s="26"/>
      <c r="P19" s="26"/>
    </row>
    <row r="20" spans="1:16" ht="23.25" x14ac:dyDescent="0.35">
      <c r="A20" s="40" t="e">
        <f>+#REF!</f>
        <v>#REF!</v>
      </c>
      <c r="B20" s="40" t="e">
        <f>+#REF!</f>
        <v>#REF!</v>
      </c>
      <c r="C20" s="46" t="s">
        <v>112</v>
      </c>
      <c r="D20" s="27"/>
      <c r="E20" s="27"/>
      <c r="F20" s="26"/>
      <c r="G20" s="26"/>
      <c r="H20" s="26"/>
      <c r="I20" s="41"/>
      <c r="J20" s="26"/>
      <c r="K20" s="26"/>
      <c r="L20" s="26"/>
      <c r="M20" s="26"/>
      <c r="N20" s="26"/>
      <c r="O20" s="26"/>
      <c r="P20" s="26"/>
    </row>
    <row r="21" spans="1:16" x14ac:dyDescent="0.25">
      <c r="A21" s="40" t="e">
        <f>+#REF!</f>
        <v>#REF!</v>
      </c>
      <c r="B21" s="40" t="e">
        <f>+#REF!</f>
        <v>#REF!</v>
      </c>
      <c r="C21" s="42" t="s">
        <v>113</v>
      </c>
      <c r="D21" s="27"/>
      <c r="E21" s="27"/>
      <c r="F21" s="26"/>
      <c r="G21" s="26"/>
      <c r="H21" s="26"/>
      <c r="I21" s="41"/>
      <c r="J21" s="26"/>
      <c r="K21" s="26"/>
      <c r="L21" s="26"/>
      <c r="M21" s="26"/>
      <c r="N21" s="26"/>
      <c r="O21" s="26"/>
      <c r="P21" s="26"/>
    </row>
    <row r="22" spans="1:16" x14ac:dyDescent="0.25">
      <c r="A22" s="40" t="e">
        <f>+#REF!</f>
        <v>#REF!</v>
      </c>
      <c r="B22" s="40" t="e">
        <f>+#REF!</f>
        <v>#REF!</v>
      </c>
      <c r="C22" s="42" t="s">
        <v>114</v>
      </c>
      <c r="D22" s="27"/>
      <c r="E22" s="27"/>
      <c r="F22" s="26"/>
      <c r="G22" s="26"/>
      <c r="H22" s="26"/>
      <c r="I22" s="41"/>
      <c r="J22" s="26"/>
      <c r="K22" s="26"/>
      <c r="L22" s="26"/>
      <c r="M22" s="26"/>
      <c r="N22" s="26"/>
      <c r="O22" s="26"/>
      <c r="P22" s="26"/>
    </row>
    <row r="23" spans="1:16" ht="30" x14ac:dyDescent="0.25">
      <c r="A23" s="40" t="e">
        <f>+#REF!</f>
        <v>#REF!</v>
      </c>
      <c r="B23" s="40" t="e">
        <f>+#REF!</f>
        <v>#REF!</v>
      </c>
      <c r="C23" s="42" t="s">
        <v>115</v>
      </c>
      <c r="D23" s="27"/>
      <c r="E23" s="27"/>
      <c r="F23" s="26"/>
      <c r="G23" s="26"/>
      <c r="H23" s="26"/>
      <c r="I23" s="41"/>
      <c r="J23" s="26"/>
      <c r="K23" s="26"/>
      <c r="L23" s="26"/>
      <c r="M23" s="26"/>
      <c r="N23" s="26"/>
      <c r="O23" s="26"/>
      <c r="P23" s="26"/>
    </row>
    <row r="24" spans="1:16" ht="30" x14ac:dyDescent="0.25">
      <c r="A24" s="40" t="e">
        <f>+#REF!</f>
        <v>#REF!</v>
      </c>
      <c r="B24" s="40" t="e">
        <f>+#REF!</f>
        <v>#REF!</v>
      </c>
      <c r="C24" s="42" t="s">
        <v>116</v>
      </c>
      <c r="D24" s="27"/>
      <c r="E24" s="27"/>
      <c r="F24" s="26"/>
      <c r="G24" s="26"/>
      <c r="H24" s="26"/>
      <c r="I24" s="41"/>
      <c r="J24" s="26"/>
      <c r="K24" s="26"/>
      <c r="L24" s="26"/>
      <c r="M24" s="26"/>
      <c r="N24" s="26"/>
      <c r="O24" s="26"/>
      <c r="P24" s="26"/>
    </row>
    <row r="25" spans="1:16" ht="30" x14ac:dyDescent="0.25">
      <c r="A25" s="40" t="e">
        <f>+#REF!</f>
        <v>#REF!</v>
      </c>
      <c r="B25" s="40" t="e">
        <f>+#REF!</f>
        <v>#REF!</v>
      </c>
      <c r="C25" s="42" t="s">
        <v>117</v>
      </c>
      <c r="D25" s="27"/>
      <c r="E25" s="27"/>
      <c r="F25" s="26"/>
      <c r="G25" s="26"/>
      <c r="H25" s="26"/>
      <c r="I25" s="41"/>
      <c r="J25" s="26"/>
      <c r="K25" s="26"/>
      <c r="L25" s="26"/>
      <c r="M25" s="26"/>
      <c r="N25" s="26"/>
      <c r="O25" s="26"/>
      <c r="P25" s="26"/>
    </row>
    <row r="26" spans="1:16" ht="30" x14ac:dyDescent="0.25">
      <c r="A26" s="40" t="e">
        <f>+#REF!</f>
        <v>#REF!</v>
      </c>
      <c r="B26" s="40" t="e">
        <f>+#REF!</f>
        <v>#REF!</v>
      </c>
      <c r="C26" s="42" t="s">
        <v>118</v>
      </c>
      <c r="D26" s="27"/>
      <c r="E26" s="27"/>
      <c r="F26" s="26"/>
      <c r="G26" s="26"/>
      <c r="H26" s="26"/>
      <c r="I26" s="41"/>
      <c r="J26" s="26"/>
      <c r="K26" s="26"/>
      <c r="L26" s="26"/>
      <c r="M26" s="26"/>
      <c r="N26" s="26"/>
      <c r="O26" s="26"/>
      <c r="P26" s="26"/>
    </row>
    <row r="27" spans="1:16" x14ac:dyDescent="0.25">
      <c r="A27" s="40" t="e">
        <f>+#REF!</f>
        <v>#REF!</v>
      </c>
      <c r="B27" s="40" t="e">
        <f>+#REF!</f>
        <v>#REF!</v>
      </c>
      <c r="C27" s="42" t="s">
        <v>119</v>
      </c>
      <c r="D27" s="27"/>
      <c r="E27" s="27"/>
      <c r="F27" s="26"/>
      <c r="G27" s="26"/>
      <c r="H27" s="26"/>
      <c r="I27" s="41"/>
      <c r="J27" s="26"/>
      <c r="K27" s="26"/>
      <c r="L27" s="26"/>
      <c r="M27" s="26"/>
      <c r="N27" s="26"/>
      <c r="O27" s="26"/>
      <c r="P27" s="26"/>
    </row>
    <row r="28" spans="1:16" x14ac:dyDescent="0.25">
      <c r="A28" s="40" t="e">
        <f>+#REF!</f>
        <v>#REF!</v>
      </c>
      <c r="B28" s="40" t="e">
        <f>+#REF!</f>
        <v>#REF!</v>
      </c>
      <c r="C28" s="42" t="s">
        <v>120</v>
      </c>
      <c r="D28" s="27"/>
      <c r="E28" s="27"/>
      <c r="F28" s="26"/>
      <c r="G28" s="26"/>
      <c r="H28" s="26"/>
      <c r="I28" s="41"/>
      <c r="J28" s="26"/>
      <c r="K28" s="26"/>
      <c r="L28" s="26"/>
      <c r="M28" s="26"/>
      <c r="N28" s="26"/>
      <c r="O28" s="26"/>
      <c r="P28" s="26"/>
    </row>
    <row r="29" spans="1:16" x14ac:dyDescent="0.25">
      <c r="A29" s="40" t="e">
        <f>+#REF!</f>
        <v>#REF!</v>
      </c>
      <c r="B29" s="40" t="e">
        <f>+#REF!</f>
        <v>#REF!</v>
      </c>
      <c r="C29" s="43" t="s">
        <v>121</v>
      </c>
      <c r="D29" s="27"/>
      <c r="E29" s="27"/>
      <c r="F29" s="26"/>
      <c r="G29" s="26"/>
      <c r="H29" s="26"/>
      <c r="I29" s="41"/>
      <c r="J29" s="26"/>
      <c r="K29" s="26"/>
      <c r="L29" s="26"/>
      <c r="M29" s="26"/>
      <c r="N29" s="26"/>
      <c r="O29" s="26"/>
      <c r="P29" s="26"/>
    </row>
    <row r="30" spans="1:16" ht="42" x14ac:dyDescent="0.35">
      <c r="A30" s="40" t="e">
        <f>+#REF!</f>
        <v>#REF!</v>
      </c>
      <c r="B30" s="40" t="e">
        <f>+#REF!</f>
        <v>#REF!</v>
      </c>
      <c r="C30" s="45" t="s">
        <v>122</v>
      </c>
      <c r="D30" s="27"/>
      <c r="E30" s="27"/>
      <c r="F30" s="26"/>
      <c r="G30" s="26"/>
      <c r="H30" s="26"/>
      <c r="I30" s="41"/>
      <c r="J30" s="26"/>
      <c r="K30" s="26"/>
      <c r="L30" s="26"/>
      <c r="M30" s="26"/>
      <c r="N30" s="26"/>
      <c r="O30" s="26"/>
      <c r="P30" s="26"/>
    </row>
    <row r="31" spans="1:16" ht="30" x14ac:dyDescent="0.25">
      <c r="A31" s="40" t="e">
        <f>+#REF!</f>
        <v>#REF!</v>
      </c>
      <c r="B31" s="40" t="e">
        <f>+#REF!</f>
        <v>#REF!</v>
      </c>
      <c r="C31" s="42" t="s">
        <v>123</v>
      </c>
      <c r="D31" s="27"/>
      <c r="E31" s="27"/>
      <c r="F31" s="26"/>
      <c r="G31" s="26"/>
      <c r="H31" s="26"/>
      <c r="I31" s="41"/>
      <c r="J31" s="26"/>
      <c r="K31" s="26"/>
      <c r="L31" s="26"/>
      <c r="M31" s="26"/>
      <c r="N31" s="26"/>
      <c r="O31" s="26"/>
      <c r="P31" s="26"/>
    </row>
    <row r="32" spans="1:16" x14ac:dyDescent="0.25">
      <c r="A32" s="40" t="e">
        <f>+#REF!</f>
        <v>#REF!</v>
      </c>
      <c r="B32" s="40" t="e">
        <f>+#REF!</f>
        <v>#REF!</v>
      </c>
      <c r="C32" s="42" t="s">
        <v>124</v>
      </c>
      <c r="D32" s="27"/>
      <c r="E32" s="27"/>
      <c r="F32" s="26"/>
      <c r="G32" s="26"/>
      <c r="H32" s="26"/>
      <c r="I32" s="41"/>
      <c r="J32" s="26"/>
      <c r="K32" s="26"/>
      <c r="L32" s="26"/>
      <c r="M32" s="26"/>
      <c r="N32" s="26"/>
      <c r="O32" s="26"/>
      <c r="P32" s="26"/>
    </row>
    <row r="33" spans="1:16" x14ac:dyDescent="0.25">
      <c r="A33" s="40" t="e">
        <f>+#REF!</f>
        <v>#REF!</v>
      </c>
      <c r="B33" s="40" t="e">
        <f>+#REF!</f>
        <v>#REF!</v>
      </c>
      <c r="C33" s="42" t="s">
        <v>125</v>
      </c>
      <c r="D33" s="27"/>
      <c r="E33" s="27"/>
      <c r="F33" s="26"/>
      <c r="G33" s="26"/>
      <c r="H33" s="26"/>
      <c r="I33" s="41"/>
      <c r="J33" s="26"/>
      <c r="K33" s="26"/>
      <c r="L33" s="26"/>
      <c r="M33" s="26"/>
      <c r="N33" s="26"/>
      <c r="O33" s="26"/>
      <c r="P33" s="26"/>
    </row>
    <row r="34" spans="1:16" x14ac:dyDescent="0.25">
      <c r="A34" s="40" t="e">
        <f>+#REF!</f>
        <v>#REF!</v>
      </c>
      <c r="B34" s="40" t="e">
        <f>+#REF!</f>
        <v>#REF!</v>
      </c>
      <c r="C34" s="42" t="s">
        <v>126</v>
      </c>
      <c r="D34" s="27"/>
      <c r="E34" s="27"/>
      <c r="F34" s="26"/>
      <c r="G34" s="26"/>
      <c r="H34" s="26"/>
      <c r="I34" s="41"/>
      <c r="J34" s="26"/>
      <c r="K34" s="26"/>
      <c r="L34" s="26"/>
      <c r="M34" s="26"/>
      <c r="N34" s="26"/>
      <c r="O34" s="26"/>
      <c r="P34" s="26"/>
    </row>
    <row r="35" spans="1:16" x14ac:dyDescent="0.25">
      <c r="A35" s="40" t="e">
        <f>+#REF!</f>
        <v>#REF!</v>
      </c>
      <c r="B35" s="40" t="e">
        <f>+#REF!</f>
        <v>#REF!</v>
      </c>
      <c r="C35" s="42" t="s">
        <v>127</v>
      </c>
      <c r="D35" s="27"/>
      <c r="E35" s="27"/>
      <c r="F35" s="26"/>
      <c r="G35" s="26"/>
      <c r="H35" s="26"/>
      <c r="I35" s="41"/>
      <c r="J35" s="26"/>
      <c r="K35" s="26"/>
      <c r="L35" s="26"/>
      <c r="M35" s="26"/>
      <c r="N35" s="26"/>
      <c r="O35" s="26"/>
      <c r="P35" s="26"/>
    </row>
    <row r="36" spans="1:16" ht="30" x14ac:dyDescent="0.25">
      <c r="A36" s="40" t="e">
        <f>+#REF!</f>
        <v>#REF!</v>
      </c>
      <c r="B36" s="40" t="e">
        <f>+#REF!</f>
        <v>#REF!</v>
      </c>
      <c r="C36" s="42" t="s">
        <v>128</v>
      </c>
      <c r="D36" s="27"/>
      <c r="E36" s="27"/>
      <c r="F36" s="26"/>
      <c r="G36" s="26"/>
      <c r="H36" s="26"/>
      <c r="I36" s="41"/>
      <c r="J36" s="26"/>
      <c r="K36" s="26"/>
      <c r="L36" s="26"/>
      <c r="M36" s="26"/>
      <c r="N36" s="26"/>
      <c r="O36" s="26"/>
      <c r="P36" s="26"/>
    </row>
    <row r="37" spans="1:16" x14ac:dyDescent="0.25">
      <c r="A37" s="40" t="e">
        <f>+#REF!</f>
        <v>#REF!</v>
      </c>
      <c r="B37" s="40" t="e">
        <f>+#REF!</f>
        <v>#REF!</v>
      </c>
      <c r="C37" s="42" t="s">
        <v>129</v>
      </c>
      <c r="D37" s="27"/>
      <c r="E37" s="27"/>
      <c r="F37" s="26"/>
      <c r="G37" s="26"/>
      <c r="H37" s="26"/>
      <c r="I37" s="41"/>
      <c r="J37" s="26"/>
      <c r="K37" s="26"/>
      <c r="L37" s="26"/>
      <c r="M37" s="26"/>
      <c r="N37" s="26"/>
      <c r="O37" s="26"/>
      <c r="P37" s="26"/>
    </row>
    <row r="38" spans="1:16" x14ac:dyDescent="0.25">
      <c r="A38" s="40" t="e">
        <f>+#REF!</f>
        <v>#REF!</v>
      </c>
      <c r="B38" s="40" t="e">
        <f>+#REF!</f>
        <v>#REF!</v>
      </c>
      <c r="C38" s="42" t="s">
        <v>130</v>
      </c>
      <c r="D38" s="27"/>
      <c r="E38" s="27"/>
      <c r="F38" s="26"/>
      <c r="G38" s="26"/>
      <c r="H38" s="26"/>
      <c r="I38" s="41"/>
      <c r="J38" s="26"/>
      <c r="K38" s="26"/>
      <c r="L38" s="26"/>
      <c r="M38" s="26"/>
      <c r="N38" s="26"/>
      <c r="O38" s="26"/>
      <c r="P38" s="26"/>
    </row>
    <row r="39" spans="1:16" x14ac:dyDescent="0.25">
      <c r="A39" s="40" t="e">
        <f>+#REF!</f>
        <v>#REF!</v>
      </c>
      <c r="B39" s="40" t="e">
        <f>+#REF!</f>
        <v>#REF!</v>
      </c>
      <c r="C39" s="42" t="s">
        <v>131</v>
      </c>
      <c r="D39" s="27"/>
      <c r="E39" s="27"/>
      <c r="F39" s="26"/>
      <c r="G39" s="26"/>
      <c r="H39" s="26"/>
      <c r="I39" s="41"/>
      <c r="J39" s="26"/>
      <c r="K39" s="26"/>
      <c r="L39" s="26"/>
      <c r="M39" s="26"/>
      <c r="N39" s="26"/>
      <c r="O39" s="26"/>
      <c r="P39" s="26"/>
    </row>
    <row r="40" spans="1:16" ht="46.5" x14ac:dyDescent="0.35">
      <c r="A40" s="40" t="e">
        <f>+#REF!</f>
        <v>#REF!</v>
      </c>
      <c r="B40" s="40" t="e">
        <f>+#REF!</f>
        <v>#REF!</v>
      </c>
      <c r="C40" s="46" t="s">
        <v>132</v>
      </c>
      <c r="D40" s="27"/>
      <c r="E40" s="27"/>
      <c r="F40" s="26"/>
      <c r="G40" s="26"/>
      <c r="H40" s="26"/>
      <c r="I40" s="41"/>
      <c r="J40" s="26"/>
      <c r="K40" s="26"/>
      <c r="L40" s="26"/>
      <c r="M40" s="26"/>
      <c r="N40" s="26"/>
      <c r="O40" s="26"/>
      <c r="P40" s="26"/>
    </row>
    <row r="41" spans="1:16" ht="30" x14ac:dyDescent="0.25">
      <c r="A41" s="40" t="e">
        <f>+#REF!</f>
        <v>#REF!</v>
      </c>
      <c r="B41" s="40" t="e">
        <f>+#REF!</f>
        <v>#REF!</v>
      </c>
      <c r="C41" s="42" t="s">
        <v>133</v>
      </c>
      <c r="D41" s="27"/>
      <c r="E41" s="27"/>
      <c r="F41" s="26"/>
      <c r="G41" s="26"/>
      <c r="H41" s="26"/>
      <c r="I41" s="41"/>
      <c r="J41" s="26"/>
      <c r="K41" s="26"/>
      <c r="L41" s="26"/>
      <c r="M41" s="26"/>
      <c r="N41" s="26"/>
      <c r="O41" s="26"/>
      <c r="P41" s="26"/>
    </row>
    <row r="42" spans="1:16" x14ac:dyDescent="0.25">
      <c r="A42" s="40" t="e">
        <f>+#REF!</f>
        <v>#REF!</v>
      </c>
      <c r="B42" s="40" t="e">
        <f>+#REF!</f>
        <v>#REF!</v>
      </c>
      <c r="C42" s="42" t="s">
        <v>134</v>
      </c>
      <c r="D42" s="27"/>
      <c r="E42" s="27"/>
      <c r="F42" s="26"/>
      <c r="G42" s="26"/>
      <c r="H42" s="26"/>
      <c r="I42" s="41"/>
      <c r="J42" s="26"/>
      <c r="K42" s="26"/>
      <c r="L42" s="26"/>
      <c r="M42" s="26"/>
      <c r="N42" s="26"/>
      <c r="O42" s="26"/>
      <c r="P42" s="26"/>
    </row>
    <row r="43" spans="1:16" x14ac:dyDescent="0.25">
      <c r="A43" s="40" t="e">
        <f>+#REF!</f>
        <v>#REF!</v>
      </c>
      <c r="B43" s="40" t="e">
        <f>+#REF!</f>
        <v>#REF!</v>
      </c>
      <c r="C43" s="42" t="s">
        <v>135</v>
      </c>
      <c r="D43" s="27"/>
      <c r="E43" s="27"/>
      <c r="F43" s="26"/>
      <c r="G43" s="26"/>
      <c r="H43" s="26"/>
      <c r="I43" s="41"/>
      <c r="J43" s="26"/>
      <c r="K43" s="26"/>
      <c r="L43" s="26"/>
      <c r="M43" s="26"/>
      <c r="N43" s="26"/>
      <c r="O43" s="26"/>
      <c r="P43" s="26"/>
    </row>
    <row r="44" spans="1:16" x14ac:dyDescent="0.25">
      <c r="A44" s="40" t="e">
        <f>+#REF!</f>
        <v>#REF!</v>
      </c>
      <c r="B44" s="40" t="e">
        <f>+#REF!</f>
        <v>#REF!</v>
      </c>
      <c r="C44" s="42" t="s">
        <v>136</v>
      </c>
      <c r="D44" s="27"/>
      <c r="E44" s="27"/>
      <c r="F44" s="26"/>
      <c r="G44" s="26"/>
      <c r="H44" s="26"/>
      <c r="I44" s="41"/>
      <c r="J44" s="26"/>
      <c r="K44" s="26"/>
      <c r="L44" s="26"/>
      <c r="M44" s="26"/>
      <c r="N44" s="26"/>
      <c r="O44" s="26"/>
      <c r="P44" s="26"/>
    </row>
    <row r="45" spans="1:16" ht="30" x14ac:dyDescent="0.25">
      <c r="A45" s="40" t="e">
        <f>+#REF!</f>
        <v>#REF!</v>
      </c>
      <c r="B45" s="40" t="e">
        <f>+#REF!</f>
        <v>#REF!</v>
      </c>
      <c r="C45" s="42" t="s">
        <v>137</v>
      </c>
      <c r="D45" s="27"/>
      <c r="E45" s="27"/>
      <c r="F45" s="26"/>
      <c r="G45" s="26"/>
      <c r="H45" s="26"/>
      <c r="I45" s="41"/>
      <c r="J45" s="26"/>
      <c r="K45" s="26"/>
      <c r="L45" s="26"/>
      <c r="M45" s="26"/>
      <c r="N45" s="26"/>
      <c r="O45" s="26"/>
      <c r="P45" s="26"/>
    </row>
    <row r="46" spans="1:16" x14ac:dyDescent="0.25">
      <c r="A46" s="40" t="e">
        <f>+#REF!</f>
        <v>#REF!</v>
      </c>
      <c r="B46" s="40" t="e">
        <f>+#REF!</f>
        <v>#REF!</v>
      </c>
      <c r="C46" s="42" t="s">
        <v>138</v>
      </c>
      <c r="D46" s="27"/>
      <c r="E46" s="27"/>
      <c r="F46" s="26"/>
      <c r="G46" s="26"/>
      <c r="H46" s="26"/>
      <c r="I46" s="41"/>
      <c r="J46" s="26"/>
      <c r="K46" s="26"/>
      <c r="L46" s="26"/>
      <c r="M46" s="26"/>
      <c r="N46" s="26"/>
      <c r="O46" s="26"/>
      <c r="P46" s="26"/>
    </row>
    <row r="47" spans="1:16" ht="30" x14ac:dyDescent="0.25">
      <c r="A47" s="40" t="e">
        <f>+#REF!</f>
        <v>#REF!</v>
      </c>
      <c r="B47" s="40" t="e">
        <f>+#REF!</f>
        <v>#REF!</v>
      </c>
      <c r="C47" s="42" t="s">
        <v>139</v>
      </c>
      <c r="D47" s="27"/>
      <c r="E47" s="27"/>
      <c r="F47" s="26"/>
      <c r="G47" s="26"/>
      <c r="H47" s="26"/>
      <c r="I47" s="41"/>
      <c r="J47" s="26"/>
      <c r="K47" s="26"/>
      <c r="L47" s="26"/>
      <c r="M47" s="26"/>
      <c r="N47" s="26"/>
      <c r="O47" s="26"/>
      <c r="P47" s="26"/>
    </row>
    <row r="48" spans="1:16" ht="23.25" x14ac:dyDescent="0.35">
      <c r="A48" s="40" t="e">
        <f>+#REF!</f>
        <v>#REF!</v>
      </c>
      <c r="B48" s="40" t="e">
        <f>+#REF!</f>
        <v>#REF!</v>
      </c>
      <c r="C48" s="47" t="s">
        <v>140</v>
      </c>
      <c r="D48" s="27"/>
      <c r="E48" s="27"/>
      <c r="F48" s="26"/>
      <c r="G48" s="26"/>
      <c r="H48" s="26"/>
      <c r="I48" s="41"/>
      <c r="J48" s="26"/>
      <c r="K48" s="26"/>
      <c r="L48" s="26"/>
      <c r="M48" s="26"/>
      <c r="N48" s="26"/>
      <c r="O48" s="26"/>
      <c r="P48" s="26"/>
    </row>
    <row r="49" spans="1:9" x14ac:dyDescent="0.25">
      <c r="C49">
        <f>SUBTOTAL(103,tabAnexo023121720232629[Concepto])</f>
        <v>39</v>
      </c>
      <c r="F49" s="23"/>
      <c r="G49" s="23"/>
      <c r="I49" s="24">
        <f>SUBTOTAL(109,tabAnexo023121720232629[Junio])</f>
        <v>0</v>
      </c>
    </row>
    <row r="59" spans="1:9" x14ac:dyDescent="0.25">
      <c r="C59" s="1" t="s">
        <v>20</v>
      </c>
      <c r="D59" t="s">
        <v>19</v>
      </c>
    </row>
    <row r="60" spans="1:9" x14ac:dyDescent="0.25">
      <c r="A60" s="1" t="s">
        <v>20</v>
      </c>
      <c r="B60" t="s">
        <v>19</v>
      </c>
    </row>
  </sheetData>
  <mergeCells count="5">
    <mergeCell ref="D3:J3"/>
    <mergeCell ref="D4:H4"/>
    <mergeCell ref="C6:P6"/>
    <mergeCell ref="C7:P7"/>
    <mergeCell ref="C8:P8"/>
  </mergeCells>
  <dataValidations count="1">
    <dataValidation type="list" allowBlank="1" showInputMessage="1" showErrorMessage="1" sqref="G10:G48">
      <formula1>"CFDI, Otros"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2" fitToHeight="0" orientation="landscape" r:id="rId1"/>
  <drawing r:id="rId2"/>
  <legacyDrawing r:id="rId3"/>
  <tableParts count="1"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C1" zoomScale="70" zoomScaleNormal="70" workbookViewId="0">
      <selection activeCell="J15" sqref="J15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41.42578125" customWidth="1" collapsed="1"/>
    <col min="4" max="16" width="19" customWidth="1"/>
  </cols>
  <sheetData>
    <row r="1" spans="1:16" ht="38.25" customHeight="1" x14ac:dyDescent="0.25">
      <c r="C1" s="36"/>
      <c r="D1" s="8"/>
      <c r="E1" s="37" t="s">
        <v>13</v>
      </c>
      <c r="F1" s="82"/>
      <c r="G1" s="83"/>
      <c r="H1" s="83"/>
      <c r="I1" s="83"/>
      <c r="J1" s="44"/>
      <c r="K1" s="44"/>
    </row>
    <row r="2" spans="1:16" x14ac:dyDescent="0.25">
      <c r="C2" s="3" t="s">
        <v>14</v>
      </c>
      <c r="D2" s="38"/>
      <c r="F2" s="11"/>
      <c r="G2" s="11"/>
    </row>
    <row r="3" spans="1:16" x14ac:dyDescent="0.25">
      <c r="C3" s="1" t="s">
        <v>15</v>
      </c>
      <c r="D3" s="123"/>
      <c r="E3" s="124"/>
      <c r="F3" s="124"/>
      <c r="G3" s="124"/>
      <c r="H3" s="124"/>
      <c r="I3" s="124"/>
      <c r="J3" s="124"/>
    </row>
    <row r="4" spans="1:16" x14ac:dyDescent="0.25">
      <c r="C4" s="1" t="s">
        <v>217</v>
      </c>
      <c r="D4" s="125"/>
      <c r="E4" s="126"/>
      <c r="F4" s="126"/>
      <c r="G4" s="126"/>
      <c r="H4" s="126"/>
    </row>
    <row r="5" spans="1:16" x14ac:dyDescent="0.25">
      <c r="C5" s="1" t="s">
        <v>206</v>
      </c>
      <c r="D5" s="44">
        <v>2022</v>
      </c>
      <c r="K5" s="20"/>
    </row>
    <row r="6" spans="1:16" x14ac:dyDescent="0.25">
      <c r="C6" s="84" t="s">
        <v>310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x14ac:dyDescent="0.25">
      <c r="C7" s="84" t="s">
        <v>308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x14ac:dyDescent="0.25">
      <c r="C8" s="104" t="s">
        <v>311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x14ac:dyDescent="0.25">
      <c r="A9" t="s">
        <v>23</v>
      </c>
      <c r="B9" t="s">
        <v>22</v>
      </c>
      <c r="C9" s="5" t="s">
        <v>50</v>
      </c>
      <c r="D9" s="5" t="s">
        <v>84</v>
      </c>
      <c r="E9" s="5" t="s">
        <v>85</v>
      </c>
      <c r="F9" s="6" t="s">
        <v>86</v>
      </c>
      <c r="G9" s="22" t="s">
        <v>87</v>
      </c>
      <c r="H9" s="5" t="s">
        <v>88</v>
      </c>
      <c r="I9" s="5" t="s">
        <v>89</v>
      </c>
      <c r="J9" s="5" t="s">
        <v>90</v>
      </c>
      <c r="K9" s="5" t="s">
        <v>91</v>
      </c>
      <c r="L9" s="5" t="s">
        <v>92</v>
      </c>
      <c r="M9" s="5" t="s">
        <v>93</v>
      </c>
      <c r="N9" s="5" t="s">
        <v>94</v>
      </c>
      <c r="O9" s="17" t="s">
        <v>95</v>
      </c>
      <c r="P9" s="25" t="s">
        <v>9</v>
      </c>
    </row>
    <row r="10" spans="1:16" ht="23.25" x14ac:dyDescent="0.35">
      <c r="A10" t="e">
        <f>+#REF!</f>
        <v>#REF!</v>
      </c>
      <c r="B10" t="e">
        <f>+#REF!</f>
        <v>#REF!</v>
      </c>
      <c r="C10" s="46" t="s">
        <v>102</v>
      </c>
      <c r="D10" s="28"/>
      <c r="E10" s="27"/>
      <c r="F10" s="26"/>
      <c r="G10" s="26"/>
      <c r="H10" s="26"/>
      <c r="I10" s="28"/>
      <c r="J10" s="26"/>
      <c r="K10" s="26"/>
      <c r="L10" s="26"/>
      <c r="M10" s="26"/>
      <c r="N10" s="26"/>
      <c r="O10" s="26"/>
      <c r="P10" s="26"/>
    </row>
    <row r="11" spans="1:16" ht="30" x14ac:dyDescent="0.25">
      <c r="A11" s="40" t="e">
        <f>+#REF!</f>
        <v>#REF!</v>
      </c>
      <c r="B11" s="40" t="e">
        <f>+#REF!</f>
        <v>#REF!</v>
      </c>
      <c r="C11" s="42" t="s">
        <v>103</v>
      </c>
      <c r="D11" s="27"/>
      <c r="E11" s="27"/>
      <c r="F11" s="26"/>
      <c r="G11" s="26"/>
      <c r="H11" s="26"/>
      <c r="I11" s="41"/>
      <c r="J11" s="26"/>
      <c r="K11" s="26"/>
      <c r="L11" s="26"/>
      <c r="M11" s="26"/>
      <c r="N11" s="26"/>
      <c r="O11" s="26"/>
      <c r="P11" s="26"/>
    </row>
    <row r="12" spans="1:16" x14ac:dyDescent="0.25">
      <c r="A12" s="40" t="e">
        <f>+#REF!</f>
        <v>#REF!</v>
      </c>
      <c r="B12" s="40" t="e">
        <f>+#REF!</f>
        <v>#REF!</v>
      </c>
      <c r="C12" s="42" t="s">
        <v>104</v>
      </c>
      <c r="D12" s="27"/>
      <c r="E12" s="27"/>
      <c r="F12" s="26"/>
      <c r="G12" s="26"/>
      <c r="H12" s="26"/>
      <c r="I12" s="41"/>
      <c r="J12" s="26"/>
      <c r="K12" s="26"/>
      <c r="L12" s="26"/>
      <c r="M12" s="26"/>
      <c r="N12" s="26"/>
      <c r="O12" s="26"/>
      <c r="P12" s="26"/>
    </row>
    <row r="13" spans="1:16" ht="30" x14ac:dyDescent="0.25">
      <c r="A13" s="40" t="e">
        <f>+#REF!</f>
        <v>#REF!</v>
      </c>
      <c r="B13" s="40" t="e">
        <f>+#REF!</f>
        <v>#REF!</v>
      </c>
      <c r="C13" s="42" t="s">
        <v>105</v>
      </c>
      <c r="D13" s="27"/>
      <c r="E13" s="27"/>
      <c r="F13" s="26"/>
      <c r="G13" s="26"/>
      <c r="H13" s="26"/>
      <c r="I13" s="41"/>
      <c r="J13" s="26"/>
      <c r="K13" s="26"/>
      <c r="L13" s="26"/>
      <c r="M13" s="26"/>
      <c r="N13" s="26"/>
      <c r="O13" s="26"/>
      <c r="P13" s="26"/>
    </row>
    <row r="14" spans="1:16" ht="30" x14ac:dyDescent="0.25">
      <c r="A14" s="40" t="e">
        <f>+#REF!</f>
        <v>#REF!</v>
      </c>
      <c r="B14" s="40" t="e">
        <f>+#REF!</f>
        <v>#REF!</v>
      </c>
      <c r="C14" s="42" t="s">
        <v>106</v>
      </c>
      <c r="D14" s="27"/>
      <c r="E14" s="27"/>
      <c r="F14" s="26"/>
      <c r="G14" s="26"/>
      <c r="H14" s="26"/>
      <c r="I14" s="41"/>
      <c r="J14" s="26"/>
      <c r="K14" s="26"/>
      <c r="L14" s="26"/>
      <c r="M14" s="26"/>
      <c r="N14" s="26"/>
      <c r="O14" s="26"/>
      <c r="P14" s="26"/>
    </row>
    <row r="15" spans="1:16" ht="30" x14ac:dyDescent="0.25">
      <c r="A15" s="40" t="e">
        <f>+#REF!</f>
        <v>#REF!</v>
      </c>
      <c r="B15" s="40" t="e">
        <f>+#REF!</f>
        <v>#REF!</v>
      </c>
      <c r="C15" s="42" t="s">
        <v>107</v>
      </c>
      <c r="D15" s="27"/>
      <c r="E15" s="27"/>
      <c r="F15" s="26"/>
      <c r="G15" s="26"/>
      <c r="H15" s="26"/>
      <c r="I15" s="41"/>
      <c r="J15" s="26"/>
      <c r="K15" s="26"/>
      <c r="L15" s="26"/>
      <c r="M15" s="26"/>
      <c r="N15" s="26"/>
      <c r="O15" s="26"/>
      <c r="P15" s="26"/>
    </row>
    <row r="16" spans="1:16" x14ac:dyDescent="0.25">
      <c r="A16" s="40" t="e">
        <f>+#REF!</f>
        <v>#REF!</v>
      </c>
      <c r="B16" s="40" t="e">
        <f>+#REF!</f>
        <v>#REF!</v>
      </c>
      <c r="C16" s="42" t="s">
        <v>108</v>
      </c>
      <c r="D16" s="27"/>
      <c r="E16" s="27"/>
      <c r="F16" s="26"/>
      <c r="G16" s="26"/>
      <c r="H16" s="26"/>
      <c r="I16" s="41"/>
      <c r="J16" s="26"/>
      <c r="K16" s="26"/>
      <c r="L16" s="26"/>
      <c r="M16" s="26"/>
      <c r="N16" s="26"/>
      <c r="O16" s="26"/>
      <c r="P16" s="26"/>
    </row>
    <row r="17" spans="1:16" ht="30" x14ac:dyDescent="0.25">
      <c r="A17" s="40" t="e">
        <f>+#REF!</f>
        <v>#REF!</v>
      </c>
      <c r="B17" s="40" t="e">
        <f>+#REF!</f>
        <v>#REF!</v>
      </c>
      <c r="C17" s="42" t="s">
        <v>109</v>
      </c>
      <c r="D17" s="27"/>
      <c r="E17" s="27"/>
      <c r="F17" s="26"/>
      <c r="G17" s="26"/>
      <c r="H17" s="26"/>
      <c r="I17" s="41"/>
      <c r="J17" s="26"/>
      <c r="K17" s="26"/>
      <c r="L17" s="26"/>
      <c r="M17" s="26"/>
      <c r="N17" s="26"/>
      <c r="O17" s="26"/>
      <c r="P17" s="26"/>
    </row>
    <row r="18" spans="1:16" x14ac:dyDescent="0.25">
      <c r="A18" s="40" t="e">
        <f>+#REF!</f>
        <v>#REF!</v>
      </c>
      <c r="B18" s="40" t="e">
        <f>+#REF!</f>
        <v>#REF!</v>
      </c>
      <c r="C18" s="42" t="s">
        <v>110</v>
      </c>
      <c r="D18" s="27"/>
      <c r="E18" s="27"/>
      <c r="F18" s="26"/>
      <c r="G18" s="26"/>
      <c r="H18" s="26"/>
      <c r="I18" s="41"/>
      <c r="J18" s="26"/>
      <c r="K18" s="26"/>
      <c r="L18" s="26"/>
      <c r="M18" s="26"/>
      <c r="N18" s="26"/>
      <c r="O18" s="26"/>
      <c r="P18" s="26"/>
    </row>
    <row r="19" spans="1:16" ht="30" x14ac:dyDescent="0.25">
      <c r="A19" s="40" t="e">
        <f>+#REF!</f>
        <v>#REF!</v>
      </c>
      <c r="B19" s="40" t="e">
        <f>+#REF!</f>
        <v>#REF!</v>
      </c>
      <c r="C19" s="42" t="s">
        <v>111</v>
      </c>
      <c r="D19" s="27"/>
      <c r="E19" s="27"/>
      <c r="F19" s="26"/>
      <c r="G19" s="26"/>
      <c r="H19" s="26"/>
      <c r="I19" s="41"/>
      <c r="J19" s="26"/>
      <c r="K19" s="26"/>
      <c r="L19" s="26"/>
      <c r="M19" s="26"/>
      <c r="N19" s="26"/>
      <c r="O19" s="26"/>
      <c r="P19" s="26"/>
    </row>
    <row r="20" spans="1:16" ht="23.25" x14ac:dyDescent="0.35">
      <c r="A20" s="40" t="e">
        <f>+#REF!</f>
        <v>#REF!</v>
      </c>
      <c r="B20" s="40" t="e">
        <f>+#REF!</f>
        <v>#REF!</v>
      </c>
      <c r="C20" s="46" t="s">
        <v>112</v>
      </c>
      <c r="D20" s="27"/>
      <c r="E20" s="27"/>
      <c r="F20" s="26"/>
      <c r="G20" s="26"/>
      <c r="H20" s="26"/>
      <c r="I20" s="41"/>
      <c r="J20" s="26"/>
      <c r="K20" s="26"/>
      <c r="L20" s="26"/>
      <c r="M20" s="26"/>
      <c r="N20" s="26"/>
      <c r="O20" s="26"/>
      <c r="P20" s="26"/>
    </row>
    <row r="21" spans="1:16" x14ac:dyDescent="0.25">
      <c r="A21" s="40" t="e">
        <f>+#REF!</f>
        <v>#REF!</v>
      </c>
      <c r="B21" s="40" t="e">
        <f>+#REF!</f>
        <v>#REF!</v>
      </c>
      <c r="C21" s="42" t="s">
        <v>113</v>
      </c>
      <c r="D21" s="27"/>
      <c r="E21" s="27"/>
      <c r="F21" s="26"/>
      <c r="G21" s="26"/>
      <c r="H21" s="26"/>
      <c r="I21" s="41"/>
      <c r="J21" s="26"/>
      <c r="K21" s="26"/>
      <c r="L21" s="26"/>
      <c r="M21" s="26"/>
      <c r="N21" s="26"/>
      <c r="O21" s="26"/>
      <c r="P21" s="26"/>
    </row>
    <row r="22" spans="1:16" x14ac:dyDescent="0.25">
      <c r="A22" s="40" t="e">
        <f>+#REF!</f>
        <v>#REF!</v>
      </c>
      <c r="B22" s="40" t="e">
        <f>+#REF!</f>
        <v>#REF!</v>
      </c>
      <c r="C22" s="42" t="s">
        <v>114</v>
      </c>
      <c r="D22" s="27"/>
      <c r="E22" s="27"/>
      <c r="F22" s="26"/>
      <c r="G22" s="26"/>
      <c r="H22" s="26"/>
      <c r="I22" s="41"/>
      <c r="J22" s="26"/>
      <c r="K22" s="26"/>
      <c r="L22" s="26"/>
      <c r="M22" s="26"/>
      <c r="N22" s="26"/>
      <c r="O22" s="26"/>
      <c r="P22" s="26"/>
    </row>
    <row r="23" spans="1:16" ht="30" x14ac:dyDescent="0.25">
      <c r="A23" s="40" t="e">
        <f>+#REF!</f>
        <v>#REF!</v>
      </c>
      <c r="B23" s="40" t="e">
        <f>+#REF!</f>
        <v>#REF!</v>
      </c>
      <c r="C23" s="42" t="s">
        <v>115</v>
      </c>
      <c r="D23" s="27"/>
      <c r="E23" s="27"/>
      <c r="F23" s="26"/>
      <c r="G23" s="26"/>
      <c r="H23" s="26"/>
      <c r="I23" s="41"/>
      <c r="J23" s="26"/>
      <c r="K23" s="26"/>
      <c r="L23" s="26"/>
      <c r="M23" s="26"/>
      <c r="N23" s="26"/>
      <c r="O23" s="26"/>
      <c r="P23" s="26"/>
    </row>
    <row r="24" spans="1:16" ht="30" x14ac:dyDescent="0.25">
      <c r="A24" s="40" t="e">
        <f>+#REF!</f>
        <v>#REF!</v>
      </c>
      <c r="B24" s="40" t="e">
        <f>+#REF!</f>
        <v>#REF!</v>
      </c>
      <c r="C24" s="42" t="s">
        <v>116</v>
      </c>
      <c r="D24" s="27"/>
      <c r="E24" s="27"/>
      <c r="F24" s="26"/>
      <c r="G24" s="26"/>
      <c r="H24" s="26"/>
      <c r="I24" s="41"/>
      <c r="J24" s="26"/>
      <c r="K24" s="26"/>
      <c r="L24" s="26"/>
      <c r="M24" s="26"/>
      <c r="N24" s="26"/>
      <c r="O24" s="26"/>
      <c r="P24" s="26"/>
    </row>
    <row r="25" spans="1:16" ht="30" x14ac:dyDescent="0.25">
      <c r="A25" s="40" t="e">
        <f>+#REF!</f>
        <v>#REF!</v>
      </c>
      <c r="B25" s="40" t="e">
        <f>+#REF!</f>
        <v>#REF!</v>
      </c>
      <c r="C25" s="42" t="s">
        <v>117</v>
      </c>
      <c r="D25" s="27"/>
      <c r="E25" s="27"/>
      <c r="F25" s="26"/>
      <c r="G25" s="26"/>
      <c r="H25" s="26"/>
      <c r="I25" s="41"/>
      <c r="J25" s="26"/>
      <c r="K25" s="26"/>
      <c r="L25" s="26"/>
      <c r="M25" s="26"/>
      <c r="N25" s="26"/>
      <c r="O25" s="26"/>
      <c r="P25" s="26"/>
    </row>
    <row r="26" spans="1:16" ht="30" x14ac:dyDescent="0.25">
      <c r="A26" s="40" t="e">
        <f>+#REF!</f>
        <v>#REF!</v>
      </c>
      <c r="B26" s="40" t="e">
        <f>+#REF!</f>
        <v>#REF!</v>
      </c>
      <c r="C26" s="42" t="s">
        <v>118</v>
      </c>
      <c r="D26" s="27"/>
      <c r="E26" s="27"/>
      <c r="F26" s="26"/>
      <c r="G26" s="26"/>
      <c r="H26" s="26"/>
      <c r="I26" s="41"/>
      <c r="J26" s="26"/>
      <c r="K26" s="26"/>
      <c r="L26" s="26"/>
      <c r="M26" s="26"/>
      <c r="N26" s="26"/>
      <c r="O26" s="26"/>
      <c r="P26" s="26"/>
    </row>
    <row r="27" spans="1:16" x14ac:dyDescent="0.25">
      <c r="A27" s="40" t="e">
        <f>+#REF!</f>
        <v>#REF!</v>
      </c>
      <c r="B27" s="40" t="e">
        <f>+#REF!</f>
        <v>#REF!</v>
      </c>
      <c r="C27" s="42" t="s">
        <v>119</v>
      </c>
      <c r="D27" s="27"/>
      <c r="E27" s="27"/>
      <c r="F27" s="26"/>
      <c r="G27" s="26"/>
      <c r="H27" s="26"/>
      <c r="I27" s="41"/>
      <c r="J27" s="26"/>
      <c r="K27" s="26"/>
      <c r="L27" s="26"/>
      <c r="M27" s="26"/>
      <c r="N27" s="26"/>
      <c r="O27" s="26"/>
      <c r="P27" s="26"/>
    </row>
    <row r="28" spans="1:16" x14ac:dyDescent="0.25">
      <c r="A28" s="40" t="e">
        <f>+#REF!</f>
        <v>#REF!</v>
      </c>
      <c r="B28" s="40" t="e">
        <f>+#REF!</f>
        <v>#REF!</v>
      </c>
      <c r="C28" s="42" t="s">
        <v>120</v>
      </c>
      <c r="D28" s="27"/>
      <c r="E28" s="27"/>
      <c r="F28" s="26"/>
      <c r="G28" s="26"/>
      <c r="H28" s="26"/>
      <c r="I28" s="41"/>
      <c r="J28" s="26"/>
      <c r="K28" s="26"/>
      <c r="L28" s="26"/>
      <c r="M28" s="26"/>
      <c r="N28" s="26"/>
      <c r="O28" s="26"/>
      <c r="P28" s="26"/>
    </row>
    <row r="29" spans="1:16" x14ac:dyDescent="0.25">
      <c r="A29" s="40" t="e">
        <f>+#REF!</f>
        <v>#REF!</v>
      </c>
      <c r="B29" s="40" t="e">
        <f>+#REF!</f>
        <v>#REF!</v>
      </c>
      <c r="C29" s="43" t="s">
        <v>121</v>
      </c>
      <c r="D29" s="27"/>
      <c r="E29" s="27"/>
      <c r="F29" s="26"/>
      <c r="G29" s="26"/>
      <c r="H29" s="26"/>
      <c r="I29" s="41"/>
      <c r="J29" s="26"/>
      <c r="K29" s="26"/>
      <c r="L29" s="26"/>
      <c r="M29" s="26"/>
      <c r="N29" s="26"/>
      <c r="O29" s="26"/>
      <c r="P29" s="26"/>
    </row>
    <row r="30" spans="1:16" ht="42" x14ac:dyDescent="0.35">
      <c r="A30" s="40" t="e">
        <f>+#REF!</f>
        <v>#REF!</v>
      </c>
      <c r="B30" s="40" t="e">
        <f>+#REF!</f>
        <v>#REF!</v>
      </c>
      <c r="C30" s="45" t="s">
        <v>122</v>
      </c>
      <c r="D30" s="27"/>
      <c r="E30" s="27"/>
      <c r="F30" s="26"/>
      <c r="G30" s="26"/>
      <c r="H30" s="26"/>
      <c r="I30" s="41"/>
      <c r="J30" s="26"/>
      <c r="K30" s="26"/>
      <c r="L30" s="26"/>
      <c r="M30" s="26"/>
      <c r="N30" s="26"/>
      <c r="O30" s="26"/>
      <c r="P30" s="26"/>
    </row>
    <row r="31" spans="1:16" ht="30" x14ac:dyDescent="0.25">
      <c r="A31" s="40" t="e">
        <f>+#REF!</f>
        <v>#REF!</v>
      </c>
      <c r="B31" s="40" t="e">
        <f>+#REF!</f>
        <v>#REF!</v>
      </c>
      <c r="C31" s="42" t="s">
        <v>123</v>
      </c>
      <c r="D31" s="27"/>
      <c r="E31" s="27"/>
      <c r="F31" s="26"/>
      <c r="G31" s="26"/>
      <c r="H31" s="26"/>
      <c r="I31" s="41"/>
      <c r="J31" s="26"/>
      <c r="K31" s="26"/>
      <c r="L31" s="26"/>
      <c r="M31" s="26"/>
      <c r="N31" s="26"/>
      <c r="O31" s="26"/>
      <c r="P31" s="26"/>
    </row>
    <row r="32" spans="1:16" x14ac:dyDescent="0.25">
      <c r="A32" s="40" t="e">
        <f>+#REF!</f>
        <v>#REF!</v>
      </c>
      <c r="B32" s="40" t="e">
        <f>+#REF!</f>
        <v>#REF!</v>
      </c>
      <c r="C32" s="42" t="s">
        <v>124</v>
      </c>
      <c r="D32" s="27"/>
      <c r="E32" s="27"/>
      <c r="F32" s="26"/>
      <c r="G32" s="26"/>
      <c r="H32" s="26"/>
      <c r="I32" s="41"/>
      <c r="J32" s="26"/>
      <c r="K32" s="26"/>
      <c r="L32" s="26"/>
      <c r="M32" s="26"/>
      <c r="N32" s="26"/>
      <c r="O32" s="26"/>
      <c r="P32" s="26"/>
    </row>
    <row r="33" spans="1:16" x14ac:dyDescent="0.25">
      <c r="A33" s="40" t="e">
        <f>+#REF!</f>
        <v>#REF!</v>
      </c>
      <c r="B33" s="40" t="e">
        <f>+#REF!</f>
        <v>#REF!</v>
      </c>
      <c r="C33" s="42" t="s">
        <v>125</v>
      </c>
      <c r="D33" s="27"/>
      <c r="E33" s="27"/>
      <c r="F33" s="26"/>
      <c r="G33" s="26"/>
      <c r="H33" s="26"/>
      <c r="I33" s="41"/>
      <c r="J33" s="26"/>
      <c r="K33" s="26"/>
      <c r="L33" s="26"/>
      <c r="M33" s="26"/>
      <c r="N33" s="26"/>
      <c r="O33" s="26"/>
      <c r="P33" s="26"/>
    </row>
    <row r="34" spans="1:16" x14ac:dyDescent="0.25">
      <c r="A34" s="40" t="e">
        <f>+#REF!</f>
        <v>#REF!</v>
      </c>
      <c r="B34" s="40" t="e">
        <f>+#REF!</f>
        <v>#REF!</v>
      </c>
      <c r="C34" s="42" t="s">
        <v>126</v>
      </c>
      <c r="D34" s="27"/>
      <c r="E34" s="27"/>
      <c r="F34" s="26"/>
      <c r="G34" s="26"/>
      <c r="H34" s="26"/>
      <c r="I34" s="41"/>
      <c r="J34" s="26"/>
      <c r="K34" s="26"/>
      <c r="L34" s="26"/>
      <c r="M34" s="26"/>
      <c r="N34" s="26"/>
      <c r="O34" s="26"/>
      <c r="P34" s="26"/>
    </row>
    <row r="35" spans="1:16" x14ac:dyDescent="0.25">
      <c r="A35" s="40" t="e">
        <f>+#REF!</f>
        <v>#REF!</v>
      </c>
      <c r="B35" s="40" t="e">
        <f>+#REF!</f>
        <v>#REF!</v>
      </c>
      <c r="C35" s="42" t="s">
        <v>127</v>
      </c>
      <c r="D35" s="27"/>
      <c r="E35" s="27"/>
      <c r="F35" s="26"/>
      <c r="G35" s="26"/>
      <c r="H35" s="26"/>
      <c r="I35" s="41"/>
      <c r="J35" s="26"/>
      <c r="K35" s="26"/>
      <c r="L35" s="26"/>
      <c r="M35" s="26"/>
      <c r="N35" s="26"/>
      <c r="O35" s="26"/>
      <c r="P35" s="26"/>
    </row>
    <row r="36" spans="1:16" ht="30" x14ac:dyDescent="0.25">
      <c r="A36" s="40" t="e">
        <f>+#REF!</f>
        <v>#REF!</v>
      </c>
      <c r="B36" s="40" t="e">
        <f>+#REF!</f>
        <v>#REF!</v>
      </c>
      <c r="C36" s="42" t="s">
        <v>128</v>
      </c>
      <c r="D36" s="27"/>
      <c r="E36" s="27"/>
      <c r="F36" s="26"/>
      <c r="G36" s="26"/>
      <c r="H36" s="26"/>
      <c r="I36" s="41"/>
      <c r="J36" s="26"/>
      <c r="K36" s="26"/>
      <c r="L36" s="26"/>
      <c r="M36" s="26"/>
      <c r="N36" s="26"/>
      <c r="O36" s="26"/>
      <c r="P36" s="26"/>
    </row>
    <row r="37" spans="1:16" x14ac:dyDescent="0.25">
      <c r="A37" s="40" t="e">
        <f>+#REF!</f>
        <v>#REF!</v>
      </c>
      <c r="B37" s="40" t="e">
        <f>+#REF!</f>
        <v>#REF!</v>
      </c>
      <c r="C37" s="42" t="s">
        <v>129</v>
      </c>
      <c r="D37" s="27"/>
      <c r="E37" s="27"/>
      <c r="F37" s="26"/>
      <c r="G37" s="26"/>
      <c r="H37" s="26"/>
      <c r="I37" s="41"/>
      <c r="J37" s="26"/>
      <c r="K37" s="26"/>
      <c r="L37" s="26"/>
      <c r="M37" s="26"/>
      <c r="N37" s="26"/>
      <c r="O37" s="26"/>
      <c r="P37" s="26"/>
    </row>
    <row r="38" spans="1:16" x14ac:dyDescent="0.25">
      <c r="A38" s="40" t="e">
        <f>+#REF!</f>
        <v>#REF!</v>
      </c>
      <c r="B38" s="40" t="e">
        <f>+#REF!</f>
        <v>#REF!</v>
      </c>
      <c r="C38" s="42" t="s">
        <v>130</v>
      </c>
      <c r="D38" s="27"/>
      <c r="E38" s="27"/>
      <c r="F38" s="26"/>
      <c r="G38" s="26"/>
      <c r="H38" s="26"/>
      <c r="I38" s="41"/>
      <c r="J38" s="26"/>
      <c r="K38" s="26"/>
      <c r="L38" s="26"/>
      <c r="M38" s="26"/>
      <c r="N38" s="26"/>
      <c r="O38" s="26"/>
      <c r="P38" s="26"/>
    </row>
    <row r="39" spans="1:16" x14ac:dyDescent="0.25">
      <c r="A39" s="40" t="e">
        <f>+#REF!</f>
        <v>#REF!</v>
      </c>
      <c r="B39" s="40" t="e">
        <f>+#REF!</f>
        <v>#REF!</v>
      </c>
      <c r="C39" s="42" t="s">
        <v>131</v>
      </c>
      <c r="D39" s="27"/>
      <c r="E39" s="27"/>
      <c r="F39" s="26"/>
      <c r="G39" s="26"/>
      <c r="H39" s="26"/>
      <c r="I39" s="41"/>
      <c r="J39" s="26"/>
      <c r="K39" s="26"/>
      <c r="L39" s="26"/>
      <c r="M39" s="26"/>
      <c r="N39" s="26"/>
      <c r="O39" s="26"/>
      <c r="P39" s="26"/>
    </row>
    <row r="40" spans="1:16" ht="46.5" x14ac:dyDescent="0.35">
      <c r="A40" s="40" t="e">
        <f>+#REF!</f>
        <v>#REF!</v>
      </c>
      <c r="B40" s="40" t="e">
        <f>+#REF!</f>
        <v>#REF!</v>
      </c>
      <c r="C40" s="46" t="s">
        <v>132</v>
      </c>
      <c r="D40" s="27"/>
      <c r="E40" s="27"/>
      <c r="F40" s="26"/>
      <c r="G40" s="26"/>
      <c r="H40" s="26"/>
      <c r="I40" s="41"/>
      <c r="J40" s="26"/>
      <c r="K40" s="26"/>
      <c r="L40" s="26"/>
      <c r="M40" s="26"/>
      <c r="N40" s="26"/>
      <c r="O40" s="26"/>
      <c r="P40" s="26"/>
    </row>
    <row r="41" spans="1:16" ht="30" x14ac:dyDescent="0.25">
      <c r="A41" s="40" t="e">
        <f>+#REF!</f>
        <v>#REF!</v>
      </c>
      <c r="B41" s="40" t="e">
        <f>+#REF!</f>
        <v>#REF!</v>
      </c>
      <c r="C41" s="42" t="s">
        <v>133</v>
      </c>
      <c r="D41" s="27"/>
      <c r="E41" s="27"/>
      <c r="F41" s="26"/>
      <c r="G41" s="26"/>
      <c r="H41" s="26"/>
      <c r="I41" s="41"/>
      <c r="J41" s="26"/>
      <c r="K41" s="26"/>
      <c r="L41" s="26"/>
      <c r="M41" s="26"/>
      <c r="N41" s="26"/>
      <c r="O41" s="26"/>
      <c r="P41" s="26"/>
    </row>
    <row r="42" spans="1:16" x14ac:dyDescent="0.25">
      <c r="A42" s="40" t="e">
        <f>+#REF!</f>
        <v>#REF!</v>
      </c>
      <c r="B42" s="40" t="e">
        <f>+#REF!</f>
        <v>#REF!</v>
      </c>
      <c r="C42" s="42" t="s">
        <v>134</v>
      </c>
      <c r="D42" s="27"/>
      <c r="E42" s="27"/>
      <c r="F42" s="26"/>
      <c r="G42" s="26"/>
      <c r="H42" s="26"/>
      <c r="I42" s="41"/>
      <c r="J42" s="26"/>
      <c r="K42" s="26"/>
      <c r="L42" s="26"/>
      <c r="M42" s="26"/>
      <c r="N42" s="26"/>
      <c r="O42" s="26"/>
      <c r="P42" s="26"/>
    </row>
    <row r="43" spans="1:16" x14ac:dyDescent="0.25">
      <c r="A43" s="40" t="e">
        <f>+#REF!</f>
        <v>#REF!</v>
      </c>
      <c r="B43" s="40" t="e">
        <f>+#REF!</f>
        <v>#REF!</v>
      </c>
      <c r="C43" s="42" t="s">
        <v>135</v>
      </c>
      <c r="D43" s="27"/>
      <c r="E43" s="27"/>
      <c r="F43" s="26"/>
      <c r="G43" s="26"/>
      <c r="H43" s="26"/>
      <c r="I43" s="41"/>
      <c r="J43" s="26"/>
      <c r="K43" s="26"/>
      <c r="L43" s="26"/>
      <c r="M43" s="26"/>
      <c r="N43" s="26"/>
      <c r="O43" s="26"/>
      <c r="P43" s="26"/>
    </row>
    <row r="44" spans="1:16" x14ac:dyDescent="0.25">
      <c r="A44" s="40" t="e">
        <f>+#REF!</f>
        <v>#REF!</v>
      </c>
      <c r="B44" s="40" t="e">
        <f>+#REF!</f>
        <v>#REF!</v>
      </c>
      <c r="C44" s="42" t="s">
        <v>136</v>
      </c>
      <c r="D44" s="27"/>
      <c r="E44" s="27"/>
      <c r="F44" s="26"/>
      <c r="G44" s="26"/>
      <c r="H44" s="26"/>
      <c r="I44" s="41"/>
      <c r="J44" s="26"/>
      <c r="K44" s="26"/>
      <c r="L44" s="26"/>
      <c r="M44" s="26"/>
      <c r="N44" s="26"/>
      <c r="O44" s="26"/>
      <c r="P44" s="26"/>
    </row>
    <row r="45" spans="1:16" ht="30" x14ac:dyDescent="0.25">
      <c r="A45" s="40" t="e">
        <f>+#REF!</f>
        <v>#REF!</v>
      </c>
      <c r="B45" s="40" t="e">
        <f>+#REF!</f>
        <v>#REF!</v>
      </c>
      <c r="C45" s="42" t="s">
        <v>137</v>
      </c>
      <c r="D45" s="27"/>
      <c r="E45" s="27"/>
      <c r="F45" s="26"/>
      <c r="G45" s="26"/>
      <c r="H45" s="26"/>
      <c r="I45" s="41"/>
      <c r="J45" s="26"/>
      <c r="K45" s="26"/>
      <c r="L45" s="26"/>
      <c r="M45" s="26"/>
      <c r="N45" s="26"/>
      <c r="O45" s="26"/>
      <c r="P45" s="26"/>
    </row>
    <row r="46" spans="1:16" x14ac:dyDescent="0.25">
      <c r="A46" s="40" t="e">
        <f>+#REF!</f>
        <v>#REF!</v>
      </c>
      <c r="B46" s="40" t="e">
        <f>+#REF!</f>
        <v>#REF!</v>
      </c>
      <c r="C46" s="42" t="s">
        <v>138</v>
      </c>
      <c r="D46" s="27"/>
      <c r="E46" s="27"/>
      <c r="F46" s="26"/>
      <c r="G46" s="26"/>
      <c r="H46" s="26"/>
      <c r="I46" s="41"/>
      <c r="J46" s="26"/>
      <c r="K46" s="26"/>
      <c r="L46" s="26"/>
      <c r="M46" s="26"/>
      <c r="N46" s="26"/>
      <c r="O46" s="26"/>
      <c r="P46" s="26"/>
    </row>
    <row r="47" spans="1:16" ht="30" x14ac:dyDescent="0.25">
      <c r="A47" s="40" t="e">
        <f>+#REF!</f>
        <v>#REF!</v>
      </c>
      <c r="B47" s="40" t="e">
        <f>+#REF!</f>
        <v>#REF!</v>
      </c>
      <c r="C47" s="42" t="s">
        <v>139</v>
      </c>
      <c r="D47" s="27"/>
      <c r="E47" s="27"/>
      <c r="F47" s="26"/>
      <c r="G47" s="26"/>
      <c r="H47" s="26"/>
      <c r="I47" s="41"/>
      <c r="J47" s="26"/>
      <c r="K47" s="26"/>
      <c r="L47" s="26"/>
      <c r="M47" s="26"/>
      <c r="N47" s="26"/>
      <c r="O47" s="26"/>
      <c r="P47" s="26"/>
    </row>
    <row r="48" spans="1:16" ht="23.25" x14ac:dyDescent="0.35">
      <c r="A48" s="40" t="e">
        <f>+#REF!</f>
        <v>#REF!</v>
      </c>
      <c r="B48" s="40" t="e">
        <f>+#REF!</f>
        <v>#REF!</v>
      </c>
      <c r="C48" s="47" t="s">
        <v>140</v>
      </c>
      <c r="D48" s="27"/>
      <c r="E48" s="27"/>
      <c r="F48" s="26"/>
      <c r="G48" s="26"/>
      <c r="H48" s="26"/>
      <c r="I48" s="41"/>
      <c r="J48" s="26"/>
      <c r="K48" s="26"/>
      <c r="L48" s="26"/>
      <c r="M48" s="26"/>
      <c r="N48" s="26"/>
      <c r="O48" s="26"/>
      <c r="P48" s="26"/>
    </row>
    <row r="49" spans="1:9" x14ac:dyDescent="0.25">
      <c r="C49">
        <f>SUBTOTAL(103,tabAnexo0231217202326296[Concepto])</f>
        <v>39</v>
      </c>
      <c r="F49" s="23"/>
      <c r="G49" s="23"/>
      <c r="I49" s="24">
        <f>SUBTOTAL(109,tabAnexo0231217202326296[Junio])</f>
        <v>0</v>
      </c>
    </row>
    <row r="59" spans="1:9" x14ac:dyDescent="0.25">
      <c r="C59" s="1" t="s">
        <v>20</v>
      </c>
      <c r="D59" t="s">
        <v>19</v>
      </c>
    </row>
    <row r="60" spans="1:9" x14ac:dyDescent="0.25">
      <c r="A60" s="1" t="s">
        <v>20</v>
      </c>
      <c r="B60" t="s">
        <v>19</v>
      </c>
    </row>
  </sheetData>
  <mergeCells count="5">
    <mergeCell ref="D3:J3"/>
    <mergeCell ref="D4:H4"/>
    <mergeCell ref="C6:P6"/>
    <mergeCell ref="C7:P7"/>
    <mergeCell ref="C8:P8"/>
  </mergeCells>
  <dataValidations count="1">
    <dataValidation type="list" allowBlank="1" showInputMessage="1" showErrorMessage="1" sqref="G10:G48">
      <formula1>"CFDI, Otros"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2" fitToHeight="0" orientation="landscape" r:id="rId1"/>
  <drawing r:id="rId2"/>
  <legacyDrawing r:id="rId3"/>
  <tableParts count="1"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opLeftCell="C1" zoomScale="70" zoomScaleNormal="70" workbookViewId="0">
      <pane ySplit="10" topLeftCell="A11" activePane="bottomLeft" state="frozen"/>
      <selection activeCell="C1" sqref="C1"/>
      <selection pane="bottomLeft" activeCell="C7" sqref="C7:N7"/>
    </sheetView>
  </sheetViews>
  <sheetFormatPr baseColWidth="10" defaultRowHeight="15" outlineLevelCol="1" x14ac:dyDescent="0.25"/>
  <cols>
    <col min="1" max="2" width="6" hidden="1" customWidth="1" outlineLevel="1"/>
    <col min="3" max="4" width="14.28515625" customWidth="1" outlineLevel="1"/>
    <col min="5" max="5" width="30.42578125" customWidth="1" outlineLevel="1"/>
    <col min="6" max="6" width="16.7109375" customWidth="1"/>
    <col min="7" max="9" width="18.5703125" customWidth="1"/>
    <col min="10" max="10" width="22.7109375" customWidth="1"/>
    <col min="11" max="11" width="19.140625" customWidth="1"/>
    <col min="12" max="12" width="18.85546875" customWidth="1"/>
    <col min="13" max="13" width="27.42578125" customWidth="1"/>
    <col min="14" max="14" width="14.7109375" customWidth="1"/>
    <col min="15" max="15" width="14.85546875" customWidth="1"/>
    <col min="16" max="16" width="11.7109375" customWidth="1"/>
    <col min="17" max="18" width="18.85546875" customWidth="1"/>
  </cols>
  <sheetData>
    <row r="1" spans="1:21" ht="30" x14ac:dyDescent="0.25">
      <c r="C1" s="3"/>
      <c r="D1" s="3"/>
      <c r="E1" s="69"/>
      <c r="F1" s="4" t="s">
        <v>13</v>
      </c>
      <c r="G1" s="4"/>
      <c r="H1" s="4"/>
      <c r="I1" s="4"/>
      <c r="J1" s="70"/>
      <c r="K1" s="10"/>
      <c r="L1" s="10"/>
    </row>
    <row r="2" spans="1:21" x14ac:dyDescent="0.25">
      <c r="C2" s="3" t="s">
        <v>14</v>
      </c>
      <c r="D2" s="3"/>
      <c r="E2" s="58"/>
      <c r="F2" s="11"/>
      <c r="G2" s="11"/>
      <c r="H2" s="11"/>
      <c r="I2" s="11"/>
      <c r="J2" s="11"/>
      <c r="K2" s="11"/>
      <c r="L2" s="11"/>
    </row>
    <row r="3" spans="1:21" x14ac:dyDescent="0.25">
      <c r="C3" s="1" t="s">
        <v>15</v>
      </c>
      <c r="D3" s="1"/>
      <c r="E3" s="116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21" x14ac:dyDescent="0.25">
      <c r="C4" s="1" t="s">
        <v>217</v>
      </c>
      <c r="D4" s="1"/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21" x14ac:dyDescent="0.25">
      <c r="C5" s="1" t="s">
        <v>206</v>
      </c>
      <c r="E5" s="44">
        <v>2022</v>
      </c>
      <c r="J5" s="71"/>
      <c r="K5" s="71"/>
      <c r="L5" s="71"/>
    </row>
    <row r="6" spans="1:21" x14ac:dyDescent="0.25"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21" x14ac:dyDescent="0.25">
      <c r="C7" s="84" t="s">
        <v>237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21" x14ac:dyDescent="0.25">
      <c r="C8" s="84" t="s">
        <v>235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21" x14ac:dyDescent="0.25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21" ht="75" x14ac:dyDescent="0.25">
      <c r="A10" t="s">
        <v>23</v>
      </c>
      <c r="B10" t="s">
        <v>22</v>
      </c>
      <c r="C10" s="68" t="s">
        <v>218</v>
      </c>
      <c r="D10" s="68" t="s">
        <v>219</v>
      </c>
      <c r="E10" s="68" t="s">
        <v>50</v>
      </c>
      <c r="F10" s="68" t="s">
        <v>220</v>
      </c>
      <c r="G10" s="68" t="s">
        <v>221</v>
      </c>
      <c r="H10" s="68" t="s">
        <v>222</v>
      </c>
      <c r="I10" s="68" t="s">
        <v>223</v>
      </c>
      <c r="J10" s="72" t="s">
        <v>224</v>
      </c>
      <c r="K10" s="68" t="s">
        <v>225</v>
      </c>
      <c r="L10" s="68" t="s">
        <v>226</v>
      </c>
      <c r="M10" s="68" t="s">
        <v>227</v>
      </c>
      <c r="N10" s="68" t="s">
        <v>228</v>
      </c>
      <c r="O10" s="68" t="s">
        <v>229</v>
      </c>
      <c r="P10" s="68" t="s">
        <v>230</v>
      </c>
      <c r="Q10" s="68" t="s">
        <v>231</v>
      </c>
      <c r="R10" s="68" t="s">
        <v>232</v>
      </c>
      <c r="S10" s="68" t="s">
        <v>209</v>
      </c>
      <c r="T10" s="68" t="s">
        <v>211</v>
      </c>
      <c r="U10" s="68" t="s">
        <v>233</v>
      </c>
    </row>
    <row r="11" spans="1:21" x14ac:dyDescent="0.25">
      <c r="A11">
        <f>+[2]Datos!$B$15</f>
        <v>0</v>
      </c>
      <c r="B11">
        <f>+[2]Datos!$B$18</f>
        <v>2021</v>
      </c>
      <c r="F11" s="26"/>
      <c r="G11" s="26"/>
      <c r="H11" s="26"/>
      <c r="I11" s="26"/>
      <c r="J11" s="2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x14ac:dyDescent="0.25">
      <c r="A12">
        <f>+[2]Datos!$B$15</f>
        <v>0</v>
      </c>
      <c r="B12">
        <f>+[2]Datos!$B$18</f>
        <v>2021</v>
      </c>
      <c r="F12" s="26"/>
      <c r="G12" s="26"/>
      <c r="H12" s="26"/>
      <c r="I12" s="26"/>
      <c r="J12" s="26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x14ac:dyDescent="0.25">
      <c r="A13">
        <f>+[2]Datos!$B$15</f>
        <v>0</v>
      </c>
      <c r="B13">
        <f>+[2]Datos!$B$18</f>
        <v>2021</v>
      </c>
      <c r="F13" s="26"/>
      <c r="G13" s="26"/>
      <c r="H13" s="26"/>
      <c r="I13" s="26"/>
      <c r="J13" s="26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5">
      <c r="A14">
        <f>+[2]Datos!$B$15</f>
        <v>0</v>
      </c>
      <c r="B14">
        <f>+[2]Datos!$B$18</f>
        <v>2021</v>
      </c>
      <c r="F14" s="26"/>
      <c r="G14" s="26"/>
      <c r="H14" s="26"/>
      <c r="I14" s="26"/>
      <c r="J14" s="26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x14ac:dyDescent="0.25">
      <c r="A15">
        <f>+[2]Datos!$B$15</f>
        <v>0</v>
      </c>
      <c r="B15">
        <f>+[2]Datos!$B$18</f>
        <v>2021</v>
      </c>
      <c r="F15" s="26"/>
      <c r="G15" s="26"/>
      <c r="H15" s="26"/>
      <c r="I15" s="26"/>
      <c r="J15" s="2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x14ac:dyDescent="0.25">
      <c r="A16">
        <f>+[2]Datos!$B$15</f>
        <v>0</v>
      </c>
      <c r="B16">
        <f>+[2]Datos!$B$18</f>
        <v>2021</v>
      </c>
      <c r="F16" s="26"/>
      <c r="G16" s="26"/>
      <c r="H16" s="26"/>
      <c r="I16" s="26"/>
      <c r="J16" s="2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>
        <f>+[2]Datos!$B$15</f>
        <v>0</v>
      </c>
      <c r="B17">
        <f>+[2]Datos!$B$18</f>
        <v>2021</v>
      </c>
      <c r="F17" s="26"/>
      <c r="G17" s="26"/>
      <c r="H17" s="26"/>
      <c r="I17" s="26"/>
      <c r="J17" s="2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>
        <f>+[2]Datos!$B$15</f>
        <v>0</v>
      </c>
      <c r="B18">
        <f>+[2]Datos!$B$18</f>
        <v>2021</v>
      </c>
      <c r="F18" s="26"/>
      <c r="G18" s="26"/>
      <c r="H18" s="26"/>
      <c r="I18" s="26"/>
      <c r="J18" s="2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>
        <f>+[2]Datos!$B$15</f>
        <v>0</v>
      </c>
      <c r="B19">
        <f>+[2]Datos!$B$18</f>
        <v>2021</v>
      </c>
      <c r="F19" s="26"/>
      <c r="G19" s="26"/>
      <c r="H19" s="26"/>
      <c r="I19" s="26"/>
      <c r="J19" s="2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>
        <f>+[2]Datos!$B$15</f>
        <v>0</v>
      </c>
      <c r="B20">
        <f>+[2]Datos!$B$18</f>
        <v>2021</v>
      </c>
      <c r="F20" s="26"/>
      <c r="G20" s="26"/>
      <c r="H20" s="26"/>
      <c r="I20" s="26"/>
      <c r="J20" s="26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>
        <f>+[2]Datos!$B$15</f>
        <v>0</v>
      </c>
      <c r="B21">
        <f>+[2]Datos!$B$18</f>
        <v>2021</v>
      </c>
      <c r="F21" s="26"/>
      <c r="G21" s="26"/>
      <c r="H21" s="26"/>
      <c r="I21" s="26"/>
      <c r="J21" s="2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>
        <f>+[2]Datos!$B$15</f>
        <v>0</v>
      </c>
      <c r="B22">
        <f>+[2]Datos!$B$18</f>
        <v>2021</v>
      </c>
      <c r="F22" s="26"/>
      <c r="G22" s="26"/>
      <c r="H22" s="26"/>
      <c r="I22" s="26"/>
      <c r="J22" s="2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>
        <f>+[2]Datos!$B$15</f>
        <v>0</v>
      </c>
      <c r="B23">
        <f>+[2]Datos!$B$18</f>
        <v>2021</v>
      </c>
      <c r="F23" s="26"/>
      <c r="G23" s="26"/>
      <c r="H23" s="26"/>
      <c r="I23" s="26"/>
      <c r="J23" s="2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>
        <f>+[2]Datos!$B$15</f>
        <v>0</v>
      </c>
      <c r="B24">
        <f>+[2]Datos!$B$18</f>
        <v>2021</v>
      </c>
      <c r="F24" s="26"/>
      <c r="G24" s="26"/>
      <c r="H24" s="26"/>
      <c r="I24" s="26"/>
      <c r="J24" s="2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>
        <f>+[2]Datos!$B$15</f>
        <v>0</v>
      </c>
      <c r="B25">
        <f>+[2]Datos!$B$18</f>
        <v>2021</v>
      </c>
      <c r="F25" s="26"/>
      <c r="G25" s="26"/>
      <c r="H25" s="26"/>
      <c r="I25" s="26"/>
      <c r="J25" s="2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x14ac:dyDescent="0.25">
      <c r="A26">
        <f>+[2]Datos!$B$15</f>
        <v>0</v>
      </c>
      <c r="B26">
        <f>+[2]Datos!$B$18</f>
        <v>2021</v>
      </c>
      <c r="F26" s="26"/>
      <c r="G26" s="26"/>
      <c r="H26" s="26"/>
      <c r="I26" s="26"/>
      <c r="J26" s="2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>
        <f>+[2]Datos!$B$15</f>
        <v>0</v>
      </c>
      <c r="B27">
        <f>+[2]Datos!$B$18</f>
        <v>2021</v>
      </c>
      <c r="F27" s="26"/>
      <c r="G27" s="26"/>
      <c r="H27" s="26"/>
      <c r="I27" s="26"/>
      <c r="J27" s="2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>
        <f>+[2]Datos!$B$15</f>
        <v>0</v>
      </c>
      <c r="B28">
        <f>+[2]Datos!$B$18</f>
        <v>2021</v>
      </c>
      <c r="F28" s="26"/>
      <c r="G28" s="26"/>
      <c r="H28" s="26"/>
      <c r="I28" s="26"/>
      <c r="J28" s="2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>
        <f>+[2]Datos!$B$15</f>
        <v>0</v>
      </c>
      <c r="B29">
        <f>+[2]Datos!$B$18</f>
        <v>2021</v>
      </c>
      <c r="F29" s="26"/>
      <c r="G29" s="26"/>
      <c r="H29" s="26"/>
      <c r="I29" s="26"/>
      <c r="J29" s="2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>
        <f>+[2]Datos!$B$15</f>
        <v>0</v>
      </c>
      <c r="B30">
        <f>+[2]Datos!$B$18</f>
        <v>2021</v>
      </c>
      <c r="F30" s="26"/>
      <c r="G30" s="26"/>
      <c r="H30" s="26"/>
      <c r="I30" s="26"/>
      <c r="J30" s="2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5">
      <c r="A31">
        <f>+[2]Datos!$B$15</f>
        <v>0</v>
      </c>
      <c r="B31">
        <f>+[2]Datos!$B$18</f>
        <v>2021</v>
      </c>
      <c r="F31" s="26"/>
      <c r="G31" s="26"/>
      <c r="H31" s="26"/>
      <c r="I31" s="26"/>
      <c r="J31" s="2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x14ac:dyDescent="0.25">
      <c r="A32">
        <f>+[2]Datos!$B$15</f>
        <v>0</v>
      </c>
      <c r="B32">
        <f>+[2]Datos!$B$18</f>
        <v>2021</v>
      </c>
      <c r="F32" s="26"/>
      <c r="G32" s="26"/>
      <c r="H32" s="26"/>
      <c r="I32" s="26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t="s">
        <v>9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44" spans="1:21" x14ac:dyDescent="0.25">
      <c r="A44">
        <v>0</v>
      </c>
      <c r="C44" t="s">
        <v>234</v>
      </c>
    </row>
    <row r="45" spans="1:21" x14ac:dyDescent="0.25">
      <c r="F45" s="9"/>
    </row>
    <row r="46" spans="1:21" x14ac:dyDescent="0.25"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1" x14ac:dyDescent="0.25"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</sheetData>
  <mergeCells count="6">
    <mergeCell ref="E3:S3"/>
    <mergeCell ref="E4:S4"/>
    <mergeCell ref="C6:N6"/>
    <mergeCell ref="C7:N7"/>
    <mergeCell ref="C9:N9"/>
    <mergeCell ref="C8:N8"/>
  </mergeCells>
  <dataValidations count="2">
    <dataValidation type="list" allowBlank="1" showInputMessage="1" showErrorMessage="1" sqref="I11:I32">
      <formula1>"Federal, Estatal, Ingresos Propios, Mixto"</formula1>
    </dataValidation>
    <dataValidation type="list" allowBlank="1" showInputMessage="1" showErrorMessage="1" sqref="D11:D32">
      <formula1>"Licitación Pública, Concurso por invitación, Invitación a cuando menos 3 personas, Adjudicación Directa"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6" fitToHeight="0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C1" zoomScale="115" zoomScaleNormal="115" workbookViewId="0">
      <pane ySplit="10" topLeftCell="A11" activePane="bottomLeft" state="frozen"/>
      <selection activeCell="C1" sqref="C1"/>
      <selection pane="bottomLeft" activeCell="J46" sqref="J46"/>
    </sheetView>
  </sheetViews>
  <sheetFormatPr baseColWidth="10" defaultRowHeight="15" outlineLevelCol="1" x14ac:dyDescent="0.25"/>
  <cols>
    <col min="1" max="2" width="6" hidden="1" customWidth="1" outlineLevel="1"/>
    <col min="3" max="3" width="13.7109375" bestFit="1" customWidth="1" collapsed="1"/>
    <col min="4" max="4" width="20" customWidth="1"/>
    <col min="5" max="5" width="12.85546875" customWidth="1"/>
    <col min="6" max="6" width="17.140625" customWidth="1"/>
    <col min="7" max="7" width="19.42578125" customWidth="1"/>
    <col min="8" max="11" width="33.42578125" customWidth="1"/>
    <col min="12" max="12" width="14.7109375" bestFit="1" customWidth="1"/>
    <col min="13" max="13" width="18" customWidth="1"/>
  </cols>
  <sheetData>
    <row r="1" spans="1:13" ht="30" x14ac:dyDescent="0.25">
      <c r="C1" s="3"/>
      <c r="D1" s="8"/>
      <c r="E1" s="4" t="s">
        <v>13</v>
      </c>
      <c r="F1" s="87"/>
      <c r="G1" s="88"/>
      <c r="H1" s="88"/>
      <c r="I1" s="88"/>
      <c r="J1" s="89"/>
    </row>
    <row r="2" spans="1:13" x14ac:dyDescent="0.25">
      <c r="C2" s="3" t="s">
        <v>14</v>
      </c>
      <c r="E2" s="90"/>
      <c r="F2" s="91"/>
      <c r="G2" s="91"/>
      <c r="H2" s="91"/>
      <c r="I2" s="91"/>
      <c r="J2" s="91"/>
    </row>
    <row r="3" spans="1:13" x14ac:dyDescent="0.25">
      <c r="C3" s="1" t="s">
        <v>15</v>
      </c>
      <c r="E3" s="92"/>
      <c r="F3" s="93"/>
      <c r="G3" s="93"/>
      <c r="H3" s="93"/>
      <c r="I3" s="93"/>
      <c r="J3" s="94"/>
    </row>
    <row r="4" spans="1:13" x14ac:dyDescent="0.25">
      <c r="C4" s="1" t="s">
        <v>217</v>
      </c>
      <c r="E4" s="92"/>
      <c r="F4" s="93"/>
      <c r="G4" s="93"/>
      <c r="H4" s="93"/>
      <c r="I4" s="94"/>
      <c r="J4" s="13"/>
    </row>
    <row r="5" spans="1:13" x14ac:dyDescent="0.25">
      <c r="C5" s="3" t="s">
        <v>206</v>
      </c>
      <c r="E5" s="44">
        <v>2022</v>
      </c>
    </row>
    <row r="6" spans="1:13" x14ac:dyDescent="0.25">
      <c r="C6" s="84" t="s">
        <v>36</v>
      </c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x14ac:dyDescent="0.25">
      <c r="C7" s="84" t="s">
        <v>35</v>
      </c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x14ac:dyDescent="0.25">
      <c r="C8" s="84" t="s">
        <v>37</v>
      </c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x14ac:dyDescent="0.25">
      <c r="A9" s="1"/>
      <c r="B9" s="2"/>
      <c r="C9" s="95" t="s">
        <v>38</v>
      </c>
      <c r="D9" s="96"/>
      <c r="E9" s="96"/>
      <c r="F9" s="96"/>
      <c r="G9" s="97"/>
      <c r="H9" s="96" t="s">
        <v>39</v>
      </c>
      <c r="I9" s="96"/>
      <c r="J9" s="96"/>
      <c r="K9" s="96"/>
      <c r="L9" s="96"/>
      <c r="M9" s="98"/>
    </row>
    <row r="10" spans="1:13" ht="45" x14ac:dyDescent="0.25">
      <c r="A10" t="s">
        <v>23</v>
      </c>
      <c r="B10" t="s">
        <v>22</v>
      </c>
      <c r="C10" s="5" t="s">
        <v>5</v>
      </c>
      <c r="D10" s="5" t="s">
        <v>40</v>
      </c>
      <c r="E10" s="5" t="s">
        <v>41</v>
      </c>
      <c r="F10" s="5" t="s">
        <v>30</v>
      </c>
      <c r="G10" s="6" t="s">
        <v>299</v>
      </c>
      <c r="H10" s="5" t="s">
        <v>42</v>
      </c>
      <c r="I10" s="5" t="s">
        <v>43</v>
      </c>
      <c r="J10" s="5" t="s">
        <v>44</v>
      </c>
      <c r="K10" s="5" t="s">
        <v>45</v>
      </c>
      <c r="L10" s="5" t="s">
        <v>46</v>
      </c>
      <c r="M10" s="6" t="s">
        <v>300</v>
      </c>
    </row>
    <row r="11" spans="1:13" x14ac:dyDescent="0.25">
      <c r="A11" t="e">
        <f>+#REF!</f>
        <v>#REF!</v>
      </c>
      <c r="B11" t="e">
        <f>+#REF!</f>
        <v>#REF!</v>
      </c>
      <c r="C11" s="29"/>
      <c r="D11" s="29"/>
      <c r="E11" s="30"/>
      <c r="F11" s="29"/>
      <c r="G11" s="31"/>
      <c r="H11" s="29"/>
      <c r="I11" s="29"/>
      <c r="J11" s="29"/>
      <c r="K11" s="29"/>
      <c r="L11" s="30"/>
      <c r="M11" s="31"/>
    </row>
    <row r="12" spans="1:13" x14ac:dyDescent="0.25">
      <c r="A12" t="e">
        <f>+#REF!</f>
        <v>#REF!</v>
      </c>
      <c r="B12" t="e">
        <f>+#REF!</f>
        <v>#REF!</v>
      </c>
      <c r="C12" s="29"/>
      <c r="D12" s="29"/>
      <c r="E12" s="30"/>
      <c r="F12" s="29"/>
      <c r="G12" s="31"/>
      <c r="H12" s="29"/>
      <c r="I12" s="29"/>
      <c r="J12" s="30"/>
      <c r="K12" s="31"/>
      <c r="L12" s="29"/>
      <c r="M12" s="31"/>
    </row>
    <row r="13" spans="1:13" x14ac:dyDescent="0.25">
      <c r="A13" t="e">
        <f>+#REF!</f>
        <v>#REF!</v>
      </c>
      <c r="B13" t="e">
        <f>+#REF!</f>
        <v>#REF!</v>
      </c>
      <c r="C13" s="29"/>
      <c r="D13" s="29"/>
      <c r="E13" s="29"/>
      <c r="F13" s="29"/>
      <c r="G13" s="31"/>
      <c r="H13" s="29"/>
      <c r="I13" s="29"/>
      <c r="J13" s="29"/>
      <c r="K13" s="31"/>
      <c r="L13" s="29"/>
      <c r="M13" s="31"/>
    </row>
    <row r="14" spans="1:13" x14ac:dyDescent="0.25">
      <c r="A14" t="e">
        <f>+#REF!</f>
        <v>#REF!</v>
      </c>
      <c r="B14" t="e">
        <f>+#REF!</f>
        <v>#REF!</v>
      </c>
      <c r="C14" s="29"/>
      <c r="D14" s="29"/>
      <c r="E14" s="29"/>
      <c r="F14" s="29"/>
      <c r="G14" s="31"/>
      <c r="H14" s="29"/>
      <c r="I14" s="29"/>
      <c r="J14" s="29"/>
      <c r="K14" s="31"/>
      <c r="L14" s="29"/>
      <c r="M14" s="31"/>
    </row>
    <row r="15" spans="1:13" x14ac:dyDescent="0.25">
      <c r="A15" t="e">
        <f>+#REF!</f>
        <v>#REF!</v>
      </c>
      <c r="B15" t="e">
        <f>+#REF!</f>
        <v>#REF!</v>
      </c>
      <c r="C15" s="29"/>
      <c r="D15" s="29"/>
      <c r="E15" s="29"/>
      <c r="F15" s="29"/>
      <c r="G15" s="31"/>
      <c r="H15" s="29"/>
      <c r="I15" s="29"/>
      <c r="J15" s="29"/>
      <c r="K15" s="31"/>
      <c r="L15" s="29"/>
      <c r="M15" s="31"/>
    </row>
    <row r="16" spans="1:13" x14ac:dyDescent="0.25">
      <c r="A16" t="e">
        <f>+#REF!</f>
        <v>#REF!</v>
      </c>
      <c r="B16" t="e">
        <f>+#REF!</f>
        <v>#REF!</v>
      </c>
      <c r="C16" s="29"/>
      <c r="D16" s="29"/>
      <c r="E16" s="29"/>
      <c r="F16" s="29"/>
      <c r="G16" s="31"/>
      <c r="H16" s="29"/>
      <c r="I16" s="29"/>
      <c r="J16" s="29"/>
      <c r="K16" s="31"/>
      <c r="L16" s="29"/>
      <c r="M16" s="31"/>
    </row>
    <row r="17" spans="1:13" x14ac:dyDescent="0.25">
      <c r="A17" t="e">
        <f>+#REF!</f>
        <v>#REF!</v>
      </c>
      <c r="B17" t="e">
        <f>+#REF!</f>
        <v>#REF!</v>
      </c>
      <c r="C17" s="29"/>
      <c r="D17" s="29"/>
      <c r="E17" s="29"/>
      <c r="F17" s="29"/>
      <c r="G17" s="31"/>
      <c r="H17" s="29"/>
      <c r="I17" s="29"/>
      <c r="J17" s="29"/>
      <c r="K17" s="31"/>
      <c r="L17" s="29"/>
      <c r="M17" s="31"/>
    </row>
    <row r="18" spans="1:13" x14ac:dyDescent="0.25">
      <c r="A18" t="e">
        <f>+#REF!</f>
        <v>#REF!</v>
      </c>
      <c r="B18" t="e">
        <f>+#REF!</f>
        <v>#REF!</v>
      </c>
      <c r="C18" s="29"/>
      <c r="D18" s="29"/>
      <c r="E18" s="29"/>
      <c r="F18" s="29"/>
      <c r="G18" s="31"/>
      <c r="H18" s="29"/>
      <c r="I18" s="29"/>
      <c r="J18" s="29"/>
      <c r="K18" s="31"/>
      <c r="L18" s="29"/>
      <c r="M18" s="31"/>
    </row>
    <row r="19" spans="1:13" x14ac:dyDescent="0.25">
      <c r="A19" t="e">
        <f>+#REF!</f>
        <v>#REF!</v>
      </c>
      <c r="B19" t="e">
        <f>+#REF!</f>
        <v>#REF!</v>
      </c>
      <c r="C19" s="29"/>
      <c r="D19" s="29"/>
      <c r="E19" s="29"/>
      <c r="F19" s="29"/>
      <c r="G19" s="31"/>
      <c r="H19" s="29"/>
      <c r="I19" s="29"/>
      <c r="J19" s="29"/>
      <c r="K19" s="31"/>
      <c r="L19" s="29"/>
      <c r="M19" s="31"/>
    </row>
    <row r="20" spans="1:13" x14ac:dyDescent="0.25">
      <c r="A20" t="e">
        <f>+#REF!</f>
        <v>#REF!</v>
      </c>
      <c r="B20" t="e">
        <f>+#REF!</f>
        <v>#REF!</v>
      </c>
      <c r="C20" s="29"/>
      <c r="D20" s="29"/>
      <c r="E20" s="29"/>
      <c r="F20" s="29"/>
      <c r="G20" s="31"/>
      <c r="H20" s="29"/>
      <c r="I20" s="29"/>
      <c r="J20" s="29"/>
      <c r="K20" s="31"/>
      <c r="L20" s="29"/>
      <c r="M20" s="31"/>
    </row>
    <row r="21" spans="1:13" x14ac:dyDescent="0.25">
      <c r="A21" t="e">
        <f>+#REF!</f>
        <v>#REF!</v>
      </c>
      <c r="B21" t="e">
        <f>+#REF!</f>
        <v>#REF!</v>
      </c>
      <c r="C21" s="29"/>
      <c r="D21" s="29"/>
      <c r="E21" s="29"/>
      <c r="F21" s="29"/>
      <c r="G21" s="31"/>
      <c r="H21" s="29"/>
      <c r="I21" s="29"/>
      <c r="J21" s="29"/>
      <c r="K21" s="31"/>
      <c r="L21" s="29"/>
      <c r="M21" s="31"/>
    </row>
    <row r="22" spans="1:13" x14ac:dyDescent="0.25">
      <c r="A22" t="e">
        <f>+#REF!</f>
        <v>#REF!</v>
      </c>
      <c r="B22" t="e">
        <f>+#REF!</f>
        <v>#REF!</v>
      </c>
      <c r="C22" s="29"/>
      <c r="D22" s="29"/>
      <c r="E22" s="29"/>
      <c r="F22" s="29"/>
      <c r="G22" s="31"/>
      <c r="H22" s="29"/>
      <c r="I22" s="29"/>
      <c r="J22" s="29"/>
      <c r="K22" s="31"/>
      <c r="L22" s="29"/>
      <c r="M22" s="31"/>
    </row>
    <row r="23" spans="1:13" x14ac:dyDescent="0.25">
      <c r="A23" t="e">
        <f>+#REF!</f>
        <v>#REF!</v>
      </c>
      <c r="B23" t="e">
        <f>+#REF!</f>
        <v>#REF!</v>
      </c>
      <c r="C23" s="29"/>
      <c r="D23" s="29"/>
      <c r="E23" s="29"/>
      <c r="F23" s="29"/>
      <c r="G23" s="31"/>
      <c r="H23" s="29"/>
      <c r="I23" s="29"/>
      <c r="J23" s="29"/>
      <c r="K23" s="31"/>
      <c r="L23" s="29"/>
      <c r="M23" s="31"/>
    </row>
    <row r="24" spans="1:13" x14ac:dyDescent="0.25">
      <c r="A24" t="e">
        <f>+#REF!</f>
        <v>#REF!</v>
      </c>
      <c r="B24" t="e">
        <f>+#REF!</f>
        <v>#REF!</v>
      </c>
      <c r="C24" s="29"/>
      <c r="D24" s="29"/>
      <c r="E24" s="29"/>
      <c r="F24" s="29"/>
      <c r="G24" s="31"/>
      <c r="H24" s="29"/>
      <c r="I24" s="29"/>
      <c r="J24" s="29"/>
      <c r="K24" s="31"/>
      <c r="L24" s="29"/>
      <c r="M24" s="31"/>
    </row>
    <row r="25" spans="1:13" x14ac:dyDescent="0.25">
      <c r="A25" t="e">
        <f>+#REF!</f>
        <v>#REF!</v>
      </c>
      <c r="B25" t="e">
        <f>+#REF!</f>
        <v>#REF!</v>
      </c>
      <c r="C25" s="29"/>
      <c r="D25" s="29"/>
      <c r="E25" s="29"/>
      <c r="F25" s="29"/>
      <c r="G25" s="31"/>
      <c r="H25" s="29"/>
      <c r="I25" s="29"/>
      <c r="J25" s="29"/>
      <c r="K25" s="31"/>
      <c r="L25" s="29"/>
      <c r="M25" s="31"/>
    </row>
    <row r="26" spans="1:13" x14ac:dyDescent="0.25">
      <c r="A26" t="e">
        <f>+#REF!</f>
        <v>#REF!</v>
      </c>
      <c r="B26" t="e">
        <f>+#REF!</f>
        <v>#REF!</v>
      </c>
      <c r="C26" s="29"/>
      <c r="D26" s="29"/>
      <c r="E26" s="29"/>
      <c r="F26" s="29"/>
      <c r="G26" s="31"/>
      <c r="H26" s="29"/>
      <c r="I26" s="29"/>
      <c r="J26" s="29"/>
      <c r="K26" s="31"/>
      <c r="L26" s="29"/>
      <c r="M26" s="31"/>
    </row>
    <row r="27" spans="1:13" x14ac:dyDescent="0.25">
      <c r="A27" t="e">
        <f>+#REF!</f>
        <v>#REF!</v>
      </c>
      <c r="B27" t="e">
        <f>+#REF!</f>
        <v>#REF!</v>
      </c>
      <c r="C27" s="29"/>
      <c r="D27" s="29"/>
      <c r="E27" s="29"/>
      <c r="F27" s="29"/>
      <c r="G27" s="31"/>
      <c r="H27" s="29"/>
      <c r="I27" s="29"/>
      <c r="J27" s="29"/>
      <c r="K27" s="31"/>
      <c r="L27" s="29"/>
      <c r="M27" s="31"/>
    </row>
    <row r="28" spans="1:13" x14ac:dyDescent="0.25">
      <c r="A28" t="e">
        <f>+#REF!</f>
        <v>#REF!</v>
      </c>
      <c r="B28" t="e">
        <f>+#REF!</f>
        <v>#REF!</v>
      </c>
      <c r="C28" s="29"/>
      <c r="D28" s="29"/>
      <c r="E28" s="29"/>
      <c r="F28" s="29"/>
      <c r="G28" s="31"/>
      <c r="H28" s="29"/>
      <c r="I28" s="29"/>
      <c r="J28" s="29"/>
      <c r="K28" s="31"/>
      <c r="L28" s="29"/>
      <c r="M28" s="31"/>
    </row>
    <row r="29" spans="1:13" x14ac:dyDescent="0.25">
      <c r="A29" t="e">
        <f>+#REF!</f>
        <v>#REF!</v>
      </c>
      <c r="B29" t="e">
        <f>+#REF!</f>
        <v>#REF!</v>
      </c>
      <c r="C29" s="29"/>
      <c r="D29" s="29"/>
      <c r="E29" s="29"/>
      <c r="F29" s="29"/>
      <c r="G29" s="31"/>
      <c r="H29" s="29"/>
      <c r="I29" s="29"/>
      <c r="J29" s="29"/>
      <c r="K29" s="31"/>
      <c r="L29" s="29"/>
      <c r="M29" s="31"/>
    </row>
    <row r="30" spans="1:13" x14ac:dyDescent="0.25">
      <c r="A30" t="e">
        <f>+#REF!</f>
        <v>#REF!</v>
      </c>
      <c r="B30" t="e">
        <f>+#REF!</f>
        <v>#REF!</v>
      </c>
      <c r="C30" s="29"/>
      <c r="D30" s="29"/>
      <c r="E30" s="29"/>
      <c r="F30" s="29"/>
      <c r="G30" s="31"/>
      <c r="H30" s="29"/>
      <c r="I30" s="29"/>
      <c r="J30" s="29"/>
      <c r="K30" s="31"/>
      <c r="L30" s="29"/>
      <c r="M30" s="31"/>
    </row>
    <row r="31" spans="1:13" x14ac:dyDescent="0.25">
      <c r="A31" t="e">
        <f>+#REF!</f>
        <v>#REF!</v>
      </c>
      <c r="B31" t="e">
        <f>+#REF!</f>
        <v>#REF!</v>
      </c>
      <c r="C31" s="29"/>
      <c r="D31" s="29"/>
      <c r="E31" s="29"/>
      <c r="F31" s="29"/>
      <c r="G31" s="31"/>
      <c r="H31" s="29"/>
      <c r="I31" s="29"/>
      <c r="J31" s="29"/>
      <c r="K31" s="31"/>
      <c r="L31" s="29"/>
      <c r="M31" s="31"/>
    </row>
    <row r="32" spans="1:13" x14ac:dyDescent="0.25">
      <c r="A32" t="e">
        <f>+#REF!</f>
        <v>#REF!</v>
      </c>
      <c r="B32" t="e">
        <f>+#REF!</f>
        <v>#REF!</v>
      </c>
      <c r="C32" s="29"/>
      <c r="D32" s="29"/>
      <c r="E32" s="29"/>
      <c r="F32" s="29"/>
      <c r="G32" s="31"/>
      <c r="H32" s="29"/>
      <c r="I32" s="29"/>
      <c r="J32" s="29"/>
      <c r="K32" s="31"/>
      <c r="L32" s="29"/>
      <c r="M32" s="31"/>
    </row>
    <row r="33" spans="1:13" x14ac:dyDescent="0.25">
      <c r="A33" t="s">
        <v>9</v>
      </c>
      <c r="C33">
        <f>SUBTOTAL(103,tabAnexo0111[Número de Cuenta])</f>
        <v>0</v>
      </c>
      <c r="G33" s="7">
        <f>SUBTOTAL(109,tabAnexo0111[Saldo Contable al 31/12/2022])</f>
        <v>0</v>
      </c>
      <c r="K33" s="7"/>
      <c r="M33" s="18">
        <f>SUBTOTAL(109,tabAnexo0111[Saldo estado cta al 31/12/2022])</f>
        <v>0</v>
      </c>
    </row>
    <row r="45" spans="1:13" x14ac:dyDescent="0.25">
      <c r="C45" s="1" t="s">
        <v>20</v>
      </c>
      <c r="D45" t="s">
        <v>19</v>
      </c>
    </row>
  </sheetData>
  <mergeCells count="9">
    <mergeCell ref="C8:M8"/>
    <mergeCell ref="C9:G9"/>
    <mergeCell ref="H9:M9"/>
    <mergeCell ref="F1:J1"/>
    <mergeCell ref="E2:J2"/>
    <mergeCell ref="E3:J3"/>
    <mergeCell ref="E4:I4"/>
    <mergeCell ref="C6:M6"/>
    <mergeCell ref="C7:M7"/>
  </mergeCells>
  <printOptions horizontalCentered="1"/>
  <pageMargins left="0.70866141732283472" right="0.70866141732283472" top="0.74803149606299213" bottom="0.74803149606299213" header="0.31496062992125984" footer="0.31496062992125984"/>
  <pageSetup scale="48" fitToHeight="0" orientation="landscape" r:id="rId1"/>
  <drawing r:id="rId2"/>
  <legacyDrawing r:id="rId3"/>
  <tableParts count="1">
    <tablePart r:id="rId4"/>
  </tablePar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opLeftCell="C1" zoomScale="70" zoomScaleNormal="70" workbookViewId="0">
      <pane ySplit="10" topLeftCell="A11" activePane="bottomLeft" state="frozen"/>
      <selection activeCell="C1" sqref="C1"/>
      <selection pane="bottomLeft" activeCell="M1" sqref="M1"/>
    </sheetView>
  </sheetViews>
  <sheetFormatPr baseColWidth="10" defaultRowHeight="15" outlineLevelCol="1" x14ac:dyDescent="0.25"/>
  <cols>
    <col min="1" max="2" width="6" hidden="1" customWidth="1" outlineLevel="1"/>
    <col min="3" max="3" width="13.42578125" customWidth="1" outlineLevel="1"/>
    <col min="4" max="4" width="16" customWidth="1" outlineLevel="1"/>
    <col min="5" max="5" width="16.7109375" customWidth="1"/>
    <col min="6" max="6" width="34.42578125" customWidth="1"/>
    <col min="7" max="7" width="22.7109375" customWidth="1"/>
    <col min="8" max="11" width="20.7109375" customWidth="1"/>
    <col min="12" max="12" width="15.42578125" customWidth="1"/>
    <col min="13" max="13" width="20.28515625" customWidth="1"/>
    <col min="14" max="14" width="16.42578125" customWidth="1"/>
    <col min="15" max="16" width="16.85546875" customWidth="1"/>
    <col min="17" max="17" width="14" customWidth="1"/>
    <col min="18" max="18" width="18.85546875" customWidth="1"/>
    <col min="19" max="19" width="19.28515625" customWidth="1"/>
  </cols>
  <sheetData>
    <row r="1" spans="1:21" ht="30" x14ac:dyDescent="0.25">
      <c r="C1" s="3"/>
      <c r="D1" s="8"/>
      <c r="E1" s="4" t="s">
        <v>13</v>
      </c>
      <c r="F1" s="88"/>
      <c r="G1" s="88"/>
      <c r="H1" s="88"/>
      <c r="I1" s="88"/>
      <c r="J1" s="88"/>
      <c r="K1" s="88"/>
    </row>
    <row r="2" spans="1:21" x14ac:dyDescent="0.25">
      <c r="C2" s="3" t="s">
        <v>14</v>
      </c>
      <c r="E2" s="90"/>
      <c r="F2" s="91"/>
      <c r="G2" s="91"/>
      <c r="H2" s="91"/>
      <c r="I2" s="91"/>
      <c r="J2" s="91"/>
      <c r="K2" s="91"/>
    </row>
    <row r="3" spans="1:21" x14ac:dyDescent="0.25">
      <c r="C3" s="1" t="s">
        <v>15</v>
      </c>
      <c r="E3" s="92"/>
      <c r="F3" s="93"/>
      <c r="G3" s="93"/>
      <c r="H3" s="93"/>
      <c r="I3" s="93"/>
      <c r="J3" s="93"/>
      <c r="K3" s="93"/>
    </row>
    <row r="4" spans="1:21" x14ac:dyDescent="0.25">
      <c r="C4" s="1" t="s">
        <v>16</v>
      </c>
      <c r="E4" s="92"/>
      <c r="F4" s="93"/>
      <c r="G4" s="93"/>
      <c r="H4" s="93"/>
      <c r="I4" s="93"/>
      <c r="J4" s="93"/>
      <c r="K4" s="59"/>
    </row>
    <row r="5" spans="1:21" x14ac:dyDescent="0.25">
      <c r="C5" s="1" t="s">
        <v>206</v>
      </c>
      <c r="D5" s="44"/>
      <c r="E5" s="44">
        <v>2022</v>
      </c>
    </row>
    <row r="6" spans="1:21" x14ac:dyDescent="0.25">
      <c r="E6" s="84"/>
      <c r="F6" s="84"/>
      <c r="G6" s="84"/>
      <c r="H6" s="84"/>
      <c r="I6" s="84"/>
      <c r="J6" s="84"/>
      <c r="K6" s="84"/>
    </row>
    <row r="7" spans="1:21" x14ac:dyDescent="0.25">
      <c r="E7" s="84" t="s">
        <v>207</v>
      </c>
      <c r="F7" s="84"/>
      <c r="G7" s="84"/>
      <c r="H7" s="84"/>
      <c r="I7" s="84"/>
      <c r="J7" s="84"/>
      <c r="K7" s="84"/>
    </row>
    <row r="8" spans="1:21" x14ac:dyDescent="0.25">
      <c r="E8" s="84" t="s">
        <v>236</v>
      </c>
      <c r="F8" s="84"/>
      <c r="G8" s="84"/>
      <c r="H8" s="84"/>
      <c r="I8" s="84"/>
      <c r="J8" s="84"/>
      <c r="K8" s="84"/>
    </row>
    <row r="9" spans="1:21" x14ac:dyDescent="0.25">
      <c r="E9" s="84"/>
      <c r="F9" s="84"/>
      <c r="G9" s="84"/>
      <c r="H9" s="84"/>
      <c r="I9" s="84"/>
      <c r="J9" s="84"/>
      <c r="K9" s="84"/>
    </row>
    <row r="10" spans="1:21" ht="105" x14ac:dyDescent="0.25">
      <c r="A10" t="s">
        <v>23</v>
      </c>
      <c r="B10" t="s">
        <v>22</v>
      </c>
      <c r="C10" s="68" t="s">
        <v>292</v>
      </c>
      <c r="D10" s="68" t="s">
        <v>208</v>
      </c>
      <c r="E10" s="68" t="s">
        <v>209</v>
      </c>
      <c r="F10" s="68" t="s">
        <v>210</v>
      </c>
      <c r="G10" s="68" t="s">
        <v>294</v>
      </c>
      <c r="H10" s="68" t="s">
        <v>293</v>
      </c>
      <c r="I10" s="68" t="s">
        <v>291</v>
      </c>
      <c r="J10" s="68" t="s">
        <v>290</v>
      </c>
      <c r="K10" s="68" t="s">
        <v>49</v>
      </c>
      <c r="L10" s="68" t="s">
        <v>212</v>
      </c>
      <c r="M10" s="68" t="s">
        <v>213</v>
      </c>
      <c r="N10" s="68" t="s">
        <v>214</v>
      </c>
      <c r="O10" s="72" t="s">
        <v>215</v>
      </c>
      <c r="P10" s="72" t="s">
        <v>275</v>
      </c>
      <c r="Q10" s="72" t="s">
        <v>276</v>
      </c>
      <c r="R10" s="72" t="s">
        <v>277</v>
      </c>
      <c r="S10" s="72" t="s">
        <v>278</v>
      </c>
      <c r="T10" s="72" t="s">
        <v>279</v>
      </c>
      <c r="U10" s="75" t="s">
        <v>280</v>
      </c>
    </row>
    <row r="11" spans="1:21" x14ac:dyDescent="0.25">
      <c r="A11">
        <f>+[2]Datos!$B$15</f>
        <v>0</v>
      </c>
      <c r="B11">
        <f>+[2]Datos!$B$18</f>
        <v>2021</v>
      </c>
      <c r="E11" s="26"/>
      <c r="F11" s="26"/>
      <c r="G11" s="26"/>
      <c r="H11" s="28"/>
      <c r="I11" s="28"/>
      <c r="J11" s="28"/>
      <c r="K11" s="28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>
        <f>+[2]Datos!$B$15</f>
        <v>0</v>
      </c>
      <c r="B12">
        <f>+[2]Datos!$B$18</f>
        <v>2021</v>
      </c>
      <c r="E12" s="26"/>
      <c r="F12" s="26"/>
      <c r="G12" s="26"/>
      <c r="H12" s="28"/>
      <c r="I12" s="28"/>
      <c r="J12" s="28"/>
      <c r="K12" s="28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>
        <f>+[2]Datos!$B$15</f>
        <v>0</v>
      </c>
      <c r="B13">
        <f>+[2]Datos!$B$18</f>
        <v>2021</v>
      </c>
      <c r="E13" s="26"/>
      <c r="F13" s="26"/>
      <c r="G13" s="26"/>
      <c r="H13" s="28"/>
      <c r="I13" s="28"/>
      <c r="J13" s="28"/>
      <c r="K13" s="28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>
        <f>+[2]Datos!$B$15</f>
        <v>0</v>
      </c>
      <c r="B14">
        <f>+[2]Datos!$B$18</f>
        <v>2021</v>
      </c>
      <c r="E14" s="26"/>
      <c r="F14" s="26"/>
      <c r="G14" s="26"/>
      <c r="H14" s="28"/>
      <c r="I14" s="28"/>
      <c r="J14" s="28"/>
      <c r="K14" s="28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>
        <f>+[2]Datos!$B$15</f>
        <v>0</v>
      </c>
      <c r="B15">
        <f>+[2]Datos!$B$18</f>
        <v>2021</v>
      </c>
      <c r="E15" s="26"/>
      <c r="F15" s="26"/>
      <c r="G15" s="26"/>
      <c r="H15" s="28"/>
      <c r="I15" s="28"/>
      <c r="J15" s="28"/>
      <c r="K15" s="28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>
        <f>+[2]Datos!$B$15</f>
        <v>0</v>
      </c>
      <c r="B16">
        <f>+[2]Datos!$B$18</f>
        <v>2021</v>
      </c>
      <c r="E16" s="26"/>
      <c r="F16" s="26"/>
      <c r="G16" s="26"/>
      <c r="H16" s="28"/>
      <c r="I16" s="28"/>
      <c r="J16" s="28"/>
      <c r="K16" s="28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>
        <f>+[2]Datos!$B$15</f>
        <v>0</v>
      </c>
      <c r="B17">
        <f>+[2]Datos!$B$18</f>
        <v>2021</v>
      </c>
      <c r="E17" s="26"/>
      <c r="F17" s="26"/>
      <c r="G17" s="26"/>
      <c r="H17" s="28"/>
      <c r="I17" s="28"/>
      <c r="J17" s="28"/>
      <c r="K17" s="28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>
        <f>+[2]Datos!$B$15</f>
        <v>0</v>
      </c>
      <c r="B18">
        <f>+[2]Datos!$B$18</f>
        <v>2021</v>
      </c>
      <c r="E18" s="26"/>
      <c r="F18" s="26"/>
      <c r="G18" s="26"/>
      <c r="H18" s="28"/>
      <c r="I18" s="28"/>
      <c r="J18" s="28"/>
      <c r="K18" s="28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>
        <f>+[2]Datos!$B$15</f>
        <v>0</v>
      </c>
      <c r="B19">
        <f>+[2]Datos!$B$18</f>
        <v>2021</v>
      </c>
      <c r="E19" s="26"/>
      <c r="F19" s="26"/>
      <c r="G19" s="26"/>
      <c r="H19" s="28"/>
      <c r="I19" s="28"/>
      <c r="J19" s="28"/>
      <c r="K19" s="28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>
        <f>+[2]Datos!$B$15</f>
        <v>0</v>
      </c>
      <c r="B20">
        <f>+[2]Datos!$B$18</f>
        <v>2021</v>
      </c>
      <c r="E20" s="26"/>
      <c r="F20" s="26"/>
      <c r="G20" s="26"/>
      <c r="H20" s="28"/>
      <c r="I20" s="28"/>
      <c r="J20" s="28"/>
      <c r="K20" s="28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>
        <f>+[2]Datos!$B$15</f>
        <v>0</v>
      </c>
      <c r="B21">
        <f>+[2]Datos!$B$18</f>
        <v>2021</v>
      </c>
      <c r="E21" s="26"/>
      <c r="F21" s="26"/>
      <c r="G21" s="26"/>
      <c r="H21" s="28"/>
      <c r="I21" s="28"/>
      <c r="J21" s="28"/>
      <c r="K21" s="28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>
        <f>+[2]Datos!$B$15</f>
        <v>0</v>
      </c>
      <c r="B22">
        <f>+[2]Datos!$B$18</f>
        <v>2021</v>
      </c>
      <c r="E22" s="26"/>
      <c r="F22" s="26"/>
      <c r="G22" s="26"/>
      <c r="H22" s="28"/>
      <c r="I22" s="28"/>
      <c r="J22" s="28"/>
      <c r="K22" s="28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>
        <f>+[2]Datos!$B$15</f>
        <v>0</v>
      </c>
      <c r="B23">
        <f>+[2]Datos!$B$18</f>
        <v>2021</v>
      </c>
      <c r="E23" s="26"/>
      <c r="F23" s="26"/>
      <c r="G23" s="26"/>
      <c r="H23" s="28"/>
      <c r="I23" s="28"/>
      <c r="J23" s="28"/>
      <c r="K23" s="28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>
        <f>+[2]Datos!$B$15</f>
        <v>0</v>
      </c>
      <c r="B24">
        <f>+[2]Datos!$B$18</f>
        <v>2021</v>
      </c>
      <c r="E24" s="26"/>
      <c r="F24" s="26"/>
      <c r="G24" s="26"/>
      <c r="H24" s="28"/>
      <c r="I24" s="28"/>
      <c r="J24" s="28"/>
      <c r="K24" s="28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>
        <f>+[2]Datos!$B$15</f>
        <v>0</v>
      </c>
      <c r="B25">
        <f>+[2]Datos!$B$18</f>
        <v>2021</v>
      </c>
      <c r="E25" s="26"/>
      <c r="F25" s="26"/>
      <c r="G25" s="26"/>
      <c r="H25" s="28"/>
      <c r="I25" s="28"/>
      <c r="J25" s="28"/>
      <c r="K25" s="28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>
        <f>+[2]Datos!$B$15</f>
        <v>0</v>
      </c>
      <c r="B26">
        <f>+[2]Datos!$B$18</f>
        <v>2021</v>
      </c>
      <c r="E26" s="26"/>
      <c r="F26" s="26"/>
      <c r="G26" s="26"/>
      <c r="H26" s="28"/>
      <c r="I26" s="28"/>
      <c r="J26" s="28"/>
      <c r="K26" s="28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>
        <f>+[2]Datos!$B$15</f>
        <v>0</v>
      </c>
      <c r="B27">
        <f>+[2]Datos!$B$18</f>
        <v>2021</v>
      </c>
      <c r="E27" s="26"/>
      <c r="F27" s="26"/>
      <c r="G27" s="26"/>
      <c r="H27" s="28"/>
      <c r="I27" s="28"/>
      <c r="J27" s="28"/>
      <c r="K27" s="28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>
        <f>+[2]Datos!$B$15</f>
        <v>0</v>
      </c>
      <c r="B28">
        <f>+[2]Datos!$B$18</f>
        <v>2021</v>
      </c>
      <c r="E28" s="26"/>
      <c r="F28" s="26"/>
      <c r="G28" s="26"/>
      <c r="H28" s="28"/>
      <c r="I28" s="28"/>
      <c r="J28" s="28"/>
      <c r="K28" s="28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>
        <f>+[2]Datos!$B$15</f>
        <v>0</v>
      </c>
      <c r="B29">
        <f>+[2]Datos!$B$18</f>
        <v>2021</v>
      </c>
      <c r="E29" s="26"/>
      <c r="F29" s="26"/>
      <c r="G29" s="26"/>
      <c r="H29" s="28"/>
      <c r="I29" s="28"/>
      <c r="J29" s="28"/>
      <c r="K29" s="28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>
        <f>+[2]Datos!$B$15</f>
        <v>0</v>
      </c>
      <c r="B30">
        <f>+[2]Datos!$B$18</f>
        <v>2021</v>
      </c>
      <c r="E30" s="26"/>
      <c r="F30" s="26"/>
      <c r="G30" s="26"/>
      <c r="H30" s="28"/>
      <c r="I30" s="28"/>
      <c r="J30" s="28"/>
      <c r="K30" s="28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>
        <f>+[2]Datos!$B$15</f>
        <v>0</v>
      </c>
      <c r="B31">
        <f>+[2]Datos!$B$18</f>
        <v>2021</v>
      </c>
      <c r="E31" s="26"/>
      <c r="F31" s="26"/>
      <c r="G31" s="26"/>
      <c r="H31" s="28"/>
      <c r="I31" s="28"/>
      <c r="J31" s="28"/>
      <c r="K31" s="28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>
        <f>+[2]Datos!$B$15</f>
        <v>0</v>
      </c>
      <c r="B32">
        <f>+[2]Datos!$B$18</f>
        <v>2021</v>
      </c>
      <c r="E32" s="26"/>
      <c r="F32" s="26"/>
      <c r="G32" s="26"/>
      <c r="H32" s="28"/>
      <c r="I32" s="28"/>
      <c r="J32" s="28"/>
      <c r="K32" s="28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11" x14ac:dyDescent="0.25">
      <c r="A33" t="s">
        <v>9</v>
      </c>
      <c r="C33">
        <f>SUBTOTAL(103,tabAnexo01132825[Tipo de Contrato (por objeto de gasto)])</f>
        <v>0</v>
      </c>
      <c r="D33">
        <f>SUBTOTAL(103,tabAnexo01132825[Tipo de Procedimiento])</f>
        <v>0</v>
      </c>
      <c r="E33">
        <f>SUBTOTAL(103,tabAnexo01132825[Núm. De Contrato ])</f>
        <v>0</v>
      </c>
      <c r="H33" s="7">
        <f>SUBTOTAL(109,tabAnexo01132825[Importe con IVA Contratado])</f>
        <v>0</v>
      </c>
      <c r="I33" s="76"/>
      <c r="J33" s="76"/>
      <c r="K33" s="9"/>
    </row>
    <row r="43" spans="1:11" x14ac:dyDescent="0.25">
      <c r="C43" t="s">
        <v>216</v>
      </c>
    </row>
    <row r="45" spans="1:11" x14ac:dyDescent="0.25">
      <c r="E45" s="1"/>
    </row>
    <row r="46" spans="1:11" x14ac:dyDescent="0.25">
      <c r="F46" s="25"/>
      <c r="G46" s="25"/>
      <c r="H46" s="25"/>
      <c r="I46" s="25"/>
      <c r="J46" s="25"/>
      <c r="K46" s="25"/>
    </row>
    <row r="47" spans="1:11" x14ac:dyDescent="0.25">
      <c r="F47" s="25"/>
      <c r="G47" s="25"/>
      <c r="H47" s="25"/>
      <c r="I47" s="25"/>
      <c r="J47" s="25"/>
      <c r="K47" s="25"/>
    </row>
  </sheetData>
  <mergeCells count="8">
    <mergeCell ref="E9:K9"/>
    <mergeCell ref="E8:K8"/>
    <mergeCell ref="F1:K1"/>
    <mergeCell ref="E2:K2"/>
    <mergeCell ref="E3:K3"/>
    <mergeCell ref="E4:J4"/>
    <mergeCell ref="E6:K6"/>
    <mergeCell ref="E7:K7"/>
  </mergeCells>
  <dataValidations count="3">
    <dataValidation type="list" allowBlank="1" showInputMessage="1" showErrorMessage="1" sqref="N11:N32">
      <formula1>"Federal, Estatal, Ingresos Propios, Mixto"</formula1>
    </dataValidation>
    <dataValidation type="list" allowBlank="1" showInputMessage="1" showErrorMessage="1" sqref="C11:C32">
      <formula1>"Adquisición, Servicio, Arrendamiento, Obra Pública"</formula1>
    </dataValidation>
    <dataValidation type="list" allowBlank="1" showInputMessage="1" showErrorMessage="1" sqref="E11:E32">
      <formula1>"Licitación Pública, Invitación a cuando menos 5 personas, Invitación a cuando menos 3 personas, Adjudicación Directa"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drawing r:id="rId2"/>
  <legacyDrawing r:id="rId3"/>
  <tableParts count="1"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6"/>
  <sheetViews>
    <sheetView zoomScale="110" zoomScaleNormal="110" workbookViewId="0">
      <selection activeCell="A6" sqref="A6:AB6"/>
    </sheetView>
  </sheetViews>
  <sheetFormatPr baseColWidth="10" defaultRowHeight="15" outlineLevelCol="2" x14ac:dyDescent="0.25"/>
  <cols>
    <col min="1" max="1" width="15.42578125" customWidth="1"/>
    <col min="2" max="2" width="12.7109375" customWidth="1"/>
    <col min="3" max="3" width="27.42578125" customWidth="1"/>
    <col min="4" max="4" width="21" customWidth="1"/>
    <col min="5" max="6" width="11.7109375" customWidth="1"/>
    <col min="7" max="7" width="14" customWidth="1"/>
    <col min="8" max="9" width="13.28515625" customWidth="1" outlineLevel="1"/>
    <col min="10" max="10" width="18.140625" customWidth="1" outlineLevel="1"/>
    <col min="11" max="11" width="17.140625" customWidth="1" outlineLevel="1"/>
    <col min="12" max="12" width="13.28515625" customWidth="1" outlineLevel="1"/>
    <col min="13" max="13" width="16" customWidth="1" outlineLevel="1"/>
    <col min="14" max="14" width="13.28515625" customWidth="1" outlineLevel="1"/>
    <col min="15" max="16" width="11.42578125" customWidth="1" outlineLevel="1"/>
    <col min="17" max="17" width="17.42578125" customWidth="1" outlineLevel="1"/>
    <col min="18" max="18" width="24" customWidth="1" outlineLevel="1"/>
    <col min="19" max="19" width="23" customWidth="1" outlineLevel="1"/>
    <col min="20" max="20" width="40.42578125" customWidth="1" outlineLevel="1"/>
    <col min="21" max="21" width="15.42578125" customWidth="1"/>
    <col min="22" max="22" width="20.85546875" customWidth="1" outlineLevel="2"/>
    <col min="23" max="23" width="15.5703125" customWidth="1" outlineLevel="2"/>
    <col min="24" max="24" width="16.42578125" customWidth="1" outlineLevel="2"/>
    <col min="25" max="25" width="14.85546875" customWidth="1" outlineLevel="2"/>
    <col min="26" max="26" width="16.5703125" customWidth="1" outlineLevel="2"/>
    <col min="27" max="27" width="13" customWidth="1" outlineLevel="2"/>
    <col min="28" max="28" width="13.140625" bestFit="1" customWidth="1"/>
  </cols>
  <sheetData>
    <row r="1" spans="1:30" ht="38.25" customHeight="1" x14ac:dyDescent="0.25">
      <c r="A1" s="36"/>
      <c r="B1" s="8"/>
      <c r="C1" s="37" t="s">
        <v>13</v>
      </c>
      <c r="D1" s="64"/>
      <c r="E1" s="65"/>
      <c r="F1" s="65"/>
      <c r="G1" s="65"/>
      <c r="H1" s="19"/>
      <c r="I1" s="20"/>
    </row>
    <row r="2" spans="1:30" x14ac:dyDescent="0.25">
      <c r="A2" s="3" t="s">
        <v>14</v>
      </c>
      <c r="C2" s="60"/>
      <c r="D2" s="61"/>
      <c r="E2" s="61"/>
      <c r="F2" s="61"/>
      <c r="G2" s="61"/>
      <c r="H2" s="21"/>
      <c r="I2" s="20"/>
    </row>
    <row r="3" spans="1:30" x14ac:dyDescent="0.25">
      <c r="A3" s="1" t="s">
        <v>15</v>
      </c>
      <c r="C3" s="62"/>
      <c r="D3" s="63"/>
      <c r="E3" s="63"/>
      <c r="F3" s="63"/>
      <c r="G3" s="63"/>
      <c r="H3" s="21"/>
      <c r="I3" s="20"/>
    </row>
    <row r="4" spans="1:30" x14ac:dyDescent="0.25">
      <c r="A4" s="1" t="s">
        <v>217</v>
      </c>
      <c r="C4" s="62"/>
      <c r="D4" s="63"/>
      <c r="E4" s="63"/>
      <c r="F4" s="63"/>
      <c r="G4" s="63"/>
      <c r="H4" s="20"/>
      <c r="I4" s="20"/>
    </row>
    <row r="5" spans="1:30" x14ac:dyDescent="0.25">
      <c r="A5" s="1" t="s">
        <v>206</v>
      </c>
      <c r="B5" s="44"/>
      <c r="C5" s="44">
        <v>2022</v>
      </c>
      <c r="E5" s="21"/>
      <c r="H5" s="20"/>
    </row>
    <row r="6" spans="1:30" x14ac:dyDescent="0.25">
      <c r="A6" s="84" t="s">
        <v>273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1:30" x14ac:dyDescent="0.25">
      <c r="A7" s="84" t="s">
        <v>274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30" x14ac:dyDescent="0.25">
      <c r="A8" s="84" t="s">
        <v>272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</row>
    <row r="9" spans="1:30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</row>
    <row r="10" spans="1:30" s="20" customFormat="1" ht="15" customHeight="1" x14ac:dyDescent="0.25">
      <c r="A10" s="122" t="s">
        <v>238</v>
      </c>
      <c r="B10" s="122"/>
      <c r="C10" s="122"/>
      <c r="D10" s="122" t="s">
        <v>239</v>
      </c>
      <c r="E10" s="122"/>
      <c r="F10" s="122"/>
      <c r="G10" s="127" t="s">
        <v>240</v>
      </c>
      <c r="H10" s="127"/>
      <c r="I10" s="127"/>
      <c r="J10" s="127" t="s">
        <v>241</v>
      </c>
      <c r="K10" s="127"/>
      <c r="L10" s="127"/>
      <c r="M10" s="127" t="s">
        <v>242</v>
      </c>
      <c r="N10" s="127"/>
      <c r="O10" s="127"/>
      <c r="P10" s="127"/>
      <c r="Q10" s="127"/>
      <c r="R10" s="127"/>
      <c r="S10" s="127"/>
      <c r="T10" s="127"/>
      <c r="U10" s="127" t="s">
        <v>243</v>
      </c>
      <c r="V10" s="127"/>
      <c r="W10" s="127"/>
      <c r="X10" s="127"/>
      <c r="Y10" s="127"/>
      <c r="Z10" s="127"/>
      <c r="AA10" s="73"/>
      <c r="AB10" s="73"/>
    </row>
    <row r="11" spans="1:30" ht="63" customHeight="1" x14ac:dyDescent="0.25">
      <c r="A11" s="68" t="s">
        <v>244</v>
      </c>
      <c r="B11" s="68" t="s">
        <v>245</v>
      </c>
      <c r="C11" s="68" t="s">
        <v>246</v>
      </c>
      <c r="D11" s="68" t="s">
        <v>247</v>
      </c>
      <c r="E11" s="72" t="s">
        <v>248</v>
      </c>
      <c r="F11" s="74" t="s">
        <v>249</v>
      </c>
      <c r="G11" s="68" t="s">
        <v>250</v>
      </c>
      <c r="H11" s="68" t="s">
        <v>251</v>
      </c>
      <c r="I11" s="68" t="s">
        <v>252</v>
      </c>
      <c r="J11" s="22" t="s">
        <v>253</v>
      </c>
      <c r="K11" s="22" t="s">
        <v>254</v>
      </c>
      <c r="L11" s="22" t="s">
        <v>255</v>
      </c>
      <c r="M11" s="22" t="s">
        <v>256</v>
      </c>
      <c r="N11" s="22" t="s">
        <v>257</v>
      </c>
      <c r="O11" s="22" t="s">
        <v>258</v>
      </c>
      <c r="P11" s="22" t="s">
        <v>259</v>
      </c>
      <c r="Q11" s="22" t="s">
        <v>260</v>
      </c>
      <c r="R11" s="22" t="s">
        <v>261</v>
      </c>
      <c r="S11" s="22" t="s">
        <v>262</v>
      </c>
      <c r="T11" s="22" t="s">
        <v>263</v>
      </c>
      <c r="U11" s="22" t="s">
        <v>264</v>
      </c>
      <c r="V11" s="22" t="s">
        <v>265</v>
      </c>
      <c r="W11" s="22" t="s">
        <v>266</v>
      </c>
      <c r="X11" s="22" t="s">
        <v>267</v>
      </c>
      <c r="Y11" s="22" t="s">
        <v>268</v>
      </c>
      <c r="Z11" s="22" t="s">
        <v>269</v>
      </c>
      <c r="AA11" s="22" t="s">
        <v>270</v>
      </c>
      <c r="AB11" s="22" t="s">
        <v>271</v>
      </c>
      <c r="AC11" s="81" t="s">
        <v>278</v>
      </c>
      <c r="AD11" s="81" t="s">
        <v>279</v>
      </c>
    </row>
    <row r="12" spans="1:30" x14ac:dyDescent="0.25">
      <c r="A12" s="29"/>
      <c r="B12" s="29"/>
      <c r="C12" s="29"/>
      <c r="D12" s="29"/>
      <c r="E12" s="27"/>
      <c r="F12" s="26"/>
      <c r="G12" s="28"/>
      <c r="H12" s="28"/>
      <c r="I12" s="28"/>
      <c r="J12" s="31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54"/>
      <c r="V12" s="28"/>
      <c r="W12" s="28"/>
      <c r="X12" s="28"/>
      <c r="Y12" s="28"/>
      <c r="Z12" s="28"/>
      <c r="AA12" s="28"/>
      <c r="AB12" s="54"/>
      <c r="AC12" s="28"/>
      <c r="AD12" s="28"/>
    </row>
    <row r="13" spans="1:30" x14ac:dyDescent="0.25">
      <c r="A13" s="29"/>
      <c r="B13" s="29"/>
      <c r="C13" s="29"/>
      <c r="D13" s="29"/>
      <c r="E13" s="26"/>
      <c r="F13" s="26"/>
      <c r="G13" s="28"/>
      <c r="H13" s="28"/>
      <c r="I13" s="28"/>
      <c r="J13" s="31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55"/>
      <c r="V13" s="28"/>
      <c r="W13" s="28"/>
      <c r="X13" s="28"/>
      <c r="Y13" s="28"/>
      <c r="Z13" s="28"/>
      <c r="AA13" s="28"/>
      <c r="AB13" s="53"/>
      <c r="AC13" s="28"/>
      <c r="AD13" s="28"/>
    </row>
    <row r="14" spans="1:30" x14ac:dyDescent="0.25">
      <c r="A14" s="29"/>
      <c r="B14" s="29"/>
      <c r="C14" s="29"/>
      <c r="D14" s="29"/>
      <c r="E14" s="26"/>
      <c r="F14" s="26"/>
      <c r="G14" s="28"/>
      <c r="H14" s="28"/>
      <c r="I14" s="28"/>
      <c r="J14" s="31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55"/>
      <c r="V14" s="28"/>
      <c r="W14" s="28"/>
      <c r="X14" s="28"/>
      <c r="Y14" s="28"/>
      <c r="Z14" s="28"/>
      <c r="AA14" s="28"/>
      <c r="AB14" s="53"/>
      <c r="AC14" s="28"/>
      <c r="AD14" s="28"/>
    </row>
    <row r="15" spans="1:30" x14ac:dyDescent="0.25">
      <c r="A15" s="29"/>
      <c r="B15" s="29"/>
      <c r="C15" s="29"/>
      <c r="D15" s="29"/>
      <c r="E15" s="26"/>
      <c r="F15" s="26"/>
      <c r="G15" s="28"/>
      <c r="H15" s="28"/>
      <c r="I15" s="28"/>
      <c r="J15" s="31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55"/>
      <c r="V15" s="28"/>
      <c r="W15" s="28"/>
      <c r="X15" s="28"/>
      <c r="Y15" s="28"/>
      <c r="Z15" s="28"/>
      <c r="AA15" s="28"/>
      <c r="AB15" s="53"/>
      <c r="AC15" s="28"/>
      <c r="AD15" s="28"/>
    </row>
    <row r="16" spans="1:30" x14ac:dyDescent="0.25">
      <c r="A16" s="29"/>
      <c r="B16" s="29"/>
      <c r="C16" s="29"/>
      <c r="D16" s="29"/>
      <c r="E16" s="26"/>
      <c r="F16" s="26"/>
      <c r="G16" s="28"/>
      <c r="H16" s="28"/>
      <c r="I16" s="28"/>
      <c r="J16" s="31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55"/>
      <c r="V16" s="28"/>
      <c r="W16" s="28"/>
      <c r="X16" s="28"/>
      <c r="Y16" s="28"/>
      <c r="Z16" s="28"/>
      <c r="AA16" s="28"/>
      <c r="AB16" s="53"/>
      <c r="AC16" s="28"/>
      <c r="AD16" s="28"/>
    </row>
    <row r="17" spans="1:30" x14ac:dyDescent="0.25">
      <c r="A17" s="29"/>
      <c r="B17" s="29"/>
      <c r="C17" s="29"/>
      <c r="D17" s="29"/>
      <c r="E17" s="26"/>
      <c r="F17" s="26"/>
      <c r="G17" s="28"/>
      <c r="H17" s="28"/>
      <c r="I17" s="28"/>
      <c r="J17" s="31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55"/>
      <c r="V17" s="28"/>
      <c r="W17" s="28"/>
      <c r="X17" s="28"/>
      <c r="Y17" s="28"/>
      <c r="Z17" s="28"/>
      <c r="AA17" s="28"/>
      <c r="AB17" s="53"/>
      <c r="AC17" s="28"/>
      <c r="AD17" s="28"/>
    </row>
    <row r="18" spans="1:30" x14ac:dyDescent="0.25">
      <c r="A18" s="29"/>
      <c r="B18" s="29"/>
      <c r="C18" s="29"/>
      <c r="D18" s="29"/>
      <c r="E18" s="26"/>
      <c r="F18" s="26"/>
      <c r="G18" s="28"/>
      <c r="H18" s="28"/>
      <c r="I18" s="28"/>
      <c r="J18" s="31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55"/>
      <c r="V18" s="28"/>
      <c r="W18" s="28"/>
      <c r="X18" s="28"/>
      <c r="Y18" s="28"/>
      <c r="Z18" s="28"/>
      <c r="AA18" s="28"/>
      <c r="AB18" s="53"/>
      <c r="AC18" s="28"/>
      <c r="AD18" s="28"/>
    </row>
    <row r="19" spans="1:30" x14ac:dyDescent="0.25">
      <c r="A19" s="29"/>
      <c r="B19" s="29"/>
      <c r="C19" s="29"/>
      <c r="D19" s="29"/>
      <c r="E19" s="26"/>
      <c r="F19" s="26"/>
      <c r="G19" s="28"/>
      <c r="H19" s="28"/>
      <c r="I19" s="28"/>
      <c r="J19" s="31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55"/>
      <c r="V19" s="28"/>
      <c r="W19" s="28"/>
      <c r="X19" s="28"/>
      <c r="Y19" s="28"/>
      <c r="Z19" s="28"/>
      <c r="AA19" s="28"/>
      <c r="AB19" s="53"/>
      <c r="AC19" s="28"/>
      <c r="AD19" s="28"/>
    </row>
    <row r="20" spans="1:30" x14ac:dyDescent="0.25">
      <c r="A20" s="29"/>
      <c r="B20" s="29"/>
      <c r="C20" s="29"/>
      <c r="D20" s="29"/>
      <c r="E20" s="26"/>
      <c r="F20" s="26"/>
      <c r="G20" s="28"/>
      <c r="H20" s="28"/>
      <c r="I20" s="28"/>
      <c r="J20" s="31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55"/>
      <c r="V20" s="28"/>
      <c r="W20" s="28"/>
      <c r="X20" s="28"/>
      <c r="Y20" s="28"/>
      <c r="Z20" s="28"/>
      <c r="AA20" s="28"/>
      <c r="AB20" s="53"/>
      <c r="AC20" s="28"/>
      <c r="AD20" s="28"/>
    </row>
    <row r="21" spans="1:30" x14ac:dyDescent="0.25">
      <c r="A21" s="29"/>
      <c r="B21" s="29"/>
      <c r="C21" s="29"/>
      <c r="D21" s="29"/>
      <c r="E21" s="26"/>
      <c r="F21" s="26"/>
      <c r="G21" s="28"/>
      <c r="H21" s="28"/>
      <c r="I21" s="28"/>
      <c r="J21" s="31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55"/>
      <c r="V21" s="28"/>
      <c r="W21" s="28"/>
      <c r="X21" s="28"/>
      <c r="Y21" s="28"/>
      <c r="Z21" s="28"/>
      <c r="AA21" s="28"/>
      <c r="AB21" s="53"/>
      <c r="AC21" s="28"/>
      <c r="AD21" s="28"/>
    </row>
    <row r="22" spans="1:30" x14ac:dyDescent="0.25">
      <c r="A22" s="29"/>
      <c r="B22" s="29"/>
      <c r="C22" s="29"/>
      <c r="D22" s="29"/>
      <c r="E22" s="26"/>
      <c r="F22" s="26"/>
      <c r="G22" s="28"/>
      <c r="H22" s="28"/>
      <c r="I22" s="28"/>
      <c r="J22" s="31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55"/>
      <c r="V22" s="28"/>
      <c r="W22" s="28"/>
      <c r="X22" s="28"/>
      <c r="Y22" s="28"/>
      <c r="Z22" s="28"/>
      <c r="AA22" s="28"/>
      <c r="AB22" s="53"/>
      <c r="AC22" s="28"/>
      <c r="AD22" s="28"/>
    </row>
    <row r="23" spans="1:30" x14ac:dyDescent="0.25">
      <c r="A23" s="29"/>
      <c r="B23" s="29"/>
      <c r="C23" s="29"/>
      <c r="D23" s="29"/>
      <c r="E23" s="26"/>
      <c r="F23" s="26"/>
      <c r="G23" s="28"/>
      <c r="H23" s="28"/>
      <c r="I23" s="28"/>
      <c r="J23" s="3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55"/>
      <c r="V23" s="28"/>
      <c r="W23" s="28"/>
      <c r="X23" s="28"/>
      <c r="Y23" s="28"/>
      <c r="Z23" s="28"/>
      <c r="AA23" s="28"/>
      <c r="AB23" s="53"/>
      <c r="AC23" s="28"/>
      <c r="AD23" s="28"/>
    </row>
    <row r="24" spans="1:30" x14ac:dyDescent="0.25">
      <c r="A24" s="29"/>
      <c r="B24" s="29"/>
      <c r="C24" s="29"/>
      <c r="D24" s="29"/>
      <c r="E24" s="26"/>
      <c r="F24" s="26"/>
      <c r="G24" s="28"/>
      <c r="H24" s="28"/>
      <c r="I24" s="28"/>
      <c r="J24" s="3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55"/>
      <c r="V24" s="28"/>
      <c r="W24" s="28"/>
      <c r="X24" s="28"/>
      <c r="Y24" s="28"/>
      <c r="Z24" s="28"/>
      <c r="AA24" s="28"/>
      <c r="AB24" s="53"/>
      <c r="AC24" s="28"/>
      <c r="AD24" s="28"/>
    </row>
    <row r="25" spans="1:30" x14ac:dyDescent="0.25">
      <c r="A25" s="29"/>
      <c r="B25" s="29"/>
      <c r="C25" s="29"/>
      <c r="D25" s="29"/>
      <c r="E25" s="26"/>
      <c r="F25" s="26"/>
      <c r="G25" s="28"/>
      <c r="H25" s="28"/>
      <c r="I25" s="28"/>
      <c r="J25" s="3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55"/>
      <c r="V25" s="28"/>
      <c r="W25" s="28"/>
      <c r="X25" s="28"/>
      <c r="Y25" s="28"/>
      <c r="Z25" s="28"/>
      <c r="AA25" s="28"/>
      <c r="AB25" s="53"/>
      <c r="AC25" s="28"/>
      <c r="AD25" s="28"/>
    </row>
    <row r="26" spans="1:30" x14ac:dyDescent="0.25">
      <c r="A26" s="29"/>
      <c r="B26" s="29"/>
      <c r="C26" s="29"/>
      <c r="D26" s="29"/>
      <c r="E26" s="26"/>
      <c r="F26" s="26"/>
      <c r="G26" s="28"/>
      <c r="H26" s="28"/>
      <c r="I26" s="28"/>
      <c r="J26" s="3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55"/>
      <c r="V26" s="28"/>
      <c r="W26" s="28"/>
      <c r="X26" s="28"/>
      <c r="Y26" s="28"/>
      <c r="Z26" s="28"/>
      <c r="AA26" s="28"/>
      <c r="AB26" s="53"/>
      <c r="AC26" s="28"/>
      <c r="AD26" s="28"/>
    </row>
    <row r="27" spans="1:30" x14ac:dyDescent="0.25">
      <c r="A27" s="29"/>
      <c r="B27" s="29"/>
      <c r="C27" s="29"/>
      <c r="D27" s="29"/>
      <c r="E27" s="26"/>
      <c r="F27" s="26"/>
      <c r="G27" s="28"/>
      <c r="H27" s="28"/>
      <c r="I27" s="28"/>
      <c r="J27" s="3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55"/>
      <c r="V27" s="28"/>
      <c r="W27" s="28"/>
      <c r="X27" s="28"/>
      <c r="Y27" s="28"/>
      <c r="Z27" s="28"/>
      <c r="AA27" s="28"/>
      <c r="AB27" s="53"/>
      <c r="AC27" s="28"/>
      <c r="AD27" s="28"/>
    </row>
    <row r="28" spans="1:30" x14ac:dyDescent="0.25">
      <c r="A28" s="29"/>
      <c r="B28" s="29"/>
      <c r="C28" s="29"/>
      <c r="D28" s="29"/>
      <c r="E28" s="26"/>
      <c r="F28" s="26"/>
      <c r="G28" s="28"/>
      <c r="H28" s="28"/>
      <c r="I28" s="28"/>
      <c r="J28" s="31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55"/>
      <c r="V28" s="28"/>
      <c r="W28" s="28"/>
      <c r="X28" s="28"/>
      <c r="Y28" s="28"/>
      <c r="Z28" s="28"/>
      <c r="AA28" s="28"/>
      <c r="AB28" s="53"/>
      <c r="AC28" s="28"/>
      <c r="AD28" s="28"/>
    </row>
    <row r="29" spans="1:30" x14ac:dyDescent="0.25">
      <c r="A29" s="29"/>
      <c r="B29" s="29"/>
      <c r="C29" s="29"/>
      <c r="D29" s="29"/>
      <c r="E29" s="26"/>
      <c r="F29" s="26"/>
      <c r="G29" s="28"/>
      <c r="H29" s="28"/>
      <c r="I29" s="28"/>
      <c r="J29" s="31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55"/>
      <c r="V29" s="28"/>
      <c r="W29" s="28"/>
      <c r="X29" s="28"/>
      <c r="Y29" s="28"/>
      <c r="Z29" s="28"/>
      <c r="AA29" s="28"/>
      <c r="AB29" s="53"/>
      <c r="AC29" s="28"/>
      <c r="AD29" s="28"/>
    </row>
    <row r="30" spans="1:30" x14ac:dyDescent="0.25">
      <c r="A30" s="29"/>
      <c r="B30" s="29"/>
      <c r="C30" s="29"/>
      <c r="D30" s="29"/>
      <c r="E30" s="26"/>
      <c r="F30" s="26"/>
      <c r="G30" s="28"/>
      <c r="H30" s="28"/>
      <c r="I30" s="28"/>
      <c r="J30" s="31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55"/>
      <c r="V30" s="28"/>
      <c r="W30" s="28"/>
      <c r="X30" s="28"/>
      <c r="Y30" s="28"/>
      <c r="Z30" s="28"/>
      <c r="AA30" s="28"/>
      <c r="AB30" s="53"/>
      <c r="AC30" s="28"/>
      <c r="AD30" s="28"/>
    </row>
    <row r="31" spans="1:30" x14ac:dyDescent="0.25">
      <c r="A31" s="29"/>
      <c r="B31" s="29"/>
      <c r="C31" s="29"/>
      <c r="D31" s="29"/>
      <c r="E31" s="26"/>
      <c r="F31" s="26"/>
      <c r="G31" s="28"/>
      <c r="H31" s="28"/>
      <c r="I31" s="28"/>
      <c r="J31" s="31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55"/>
      <c r="V31" s="28"/>
      <c r="W31" s="28"/>
      <c r="X31" s="28"/>
      <c r="Y31" s="28"/>
      <c r="Z31" s="28"/>
      <c r="AA31" s="28"/>
      <c r="AB31" s="53"/>
      <c r="AC31" s="28"/>
      <c r="AD31" s="28"/>
    </row>
    <row r="32" spans="1:30" x14ac:dyDescent="0.25">
      <c r="A32" s="29"/>
      <c r="B32" s="29"/>
      <c r="C32" s="29"/>
      <c r="D32" s="29"/>
      <c r="E32" s="26"/>
      <c r="F32" s="26"/>
      <c r="G32" s="28"/>
      <c r="H32" s="28"/>
      <c r="I32" s="28"/>
      <c r="J32" s="31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5"/>
      <c r="V32" s="28"/>
      <c r="W32" s="28"/>
      <c r="X32" s="28"/>
      <c r="Y32" s="28"/>
      <c r="Z32" s="28"/>
      <c r="AA32" s="28"/>
      <c r="AB32" s="53"/>
      <c r="AC32" s="28"/>
      <c r="AD32" s="28"/>
    </row>
    <row r="33" spans="1:30" x14ac:dyDescent="0.25">
      <c r="A33" s="29"/>
      <c r="B33" s="29"/>
      <c r="C33" s="29"/>
      <c r="D33" s="29"/>
      <c r="E33" s="26"/>
      <c r="F33" s="26"/>
      <c r="G33" s="28"/>
      <c r="H33" s="28"/>
      <c r="I33" s="28"/>
      <c r="J33" s="31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55"/>
      <c r="V33" s="28"/>
      <c r="W33" s="28"/>
      <c r="X33" s="28"/>
      <c r="Y33" s="28"/>
      <c r="Z33" s="28"/>
      <c r="AA33" s="28"/>
      <c r="AB33" s="53"/>
      <c r="AC33" s="28"/>
      <c r="AD33" s="28"/>
    </row>
    <row r="34" spans="1:30" x14ac:dyDescent="0.25">
      <c r="A34" s="29"/>
      <c r="B34" s="29"/>
      <c r="C34" s="29"/>
      <c r="D34" s="29"/>
      <c r="E34" s="26"/>
      <c r="F34" s="26"/>
      <c r="G34" s="28"/>
      <c r="H34" s="28"/>
      <c r="I34" s="28"/>
      <c r="J34" s="31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55"/>
      <c r="V34" s="28"/>
      <c r="W34" s="28"/>
      <c r="X34" s="28"/>
      <c r="Y34" s="28"/>
      <c r="Z34" s="28"/>
      <c r="AA34" s="28"/>
      <c r="AB34" s="53"/>
      <c r="AC34" s="28"/>
      <c r="AD34" s="28"/>
    </row>
    <row r="35" spans="1:30" x14ac:dyDescent="0.25">
      <c r="A35" s="29"/>
      <c r="B35" s="29"/>
      <c r="C35" s="29"/>
      <c r="D35" s="29"/>
      <c r="E35" s="26"/>
      <c r="F35" s="26"/>
      <c r="G35" s="28"/>
      <c r="H35" s="28"/>
      <c r="I35" s="28"/>
      <c r="J35" s="31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55"/>
      <c r="V35" s="28"/>
      <c r="W35" s="28"/>
      <c r="X35" s="28"/>
      <c r="Y35" s="28"/>
      <c r="Z35" s="28"/>
      <c r="AA35" s="28"/>
      <c r="AB35" s="53"/>
      <c r="AC35" s="28"/>
      <c r="AD35" s="28"/>
    </row>
    <row r="36" spans="1:30" x14ac:dyDescent="0.25">
      <c r="A36" s="7"/>
      <c r="B36" s="7"/>
      <c r="E36" s="57"/>
      <c r="F36" s="57"/>
      <c r="G36" s="16">
        <f>SUBTOTAL(109,tabAnexo0231217203211[Federales])</f>
        <v>0</v>
      </c>
      <c r="H36" s="16">
        <f>SUBTOTAL(109,tabAnexo0231217203211[Estatales])</f>
        <v>0</v>
      </c>
      <c r="I36" s="16">
        <f>SUBTOTAL(109,tabAnexo0231217203211[Propios])</f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f>SUBTOTAL(109,tabAnexo0231217203211[[Monto de Finiquito ]])</f>
        <v>0</v>
      </c>
      <c r="V36" s="16"/>
      <c r="W36" s="16"/>
      <c r="X36" s="16"/>
      <c r="Y36" s="16">
        <f>SUBTOTAL(109,tabAnexo0231217203211[[Monto Devengado ]])</f>
        <v>0</v>
      </c>
      <c r="Z36" s="16">
        <f>SUBTOTAL(109,tabAnexo0231217203211[Monto por Ejercer])</f>
        <v>0</v>
      </c>
      <c r="AA36" s="16"/>
      <c r="AB36" s="16"/>
      <c r="AC36" s="80"/>
      <c r="AD36" s="80"/>
    </row>
  </sheetData>
  <mergeCells count="10">
    <mergeCell ref="A6:AB6"/>
    <mergeCell ref="A8:AB8"/>
    <mergeCell ref="A9:J9"/>
    <mergeCell ref="A10:C10"/>
    <mergeCell ref="D10:F10"/>
    <mergeCell ref="G10:I10"/>
    <mergeCell ref="J10:L10"/>
    <mergeCell ref="M10:T10"/>
    <mergeCell ref="U10:Z10"/>
    <mergeCell ref="A7:AB7"/>
  </mergeCells>
  <dataValidations count="3">
    <dataValidation type="list" allowBlank="1" showInputMessage="1" showErrorMessage="1" sqref="J12:J35">
      <formula1>"Licitación Pública, Invitación a cuando menos 5 personas, Invitación a cuando menos 3 personas, Adjudicación Directa"</formula1>
    </dataValidation>
    <dataValidation type="list" allowBlank="1" showInputMessage="1" showErrorMessage="1" sqref="F12:F35">
      <formula1>"Federal, Estatal, Ingresos Propios, Mixto"</formula1>
    </dataValidation>
    <dataValidation type="list" allowBlank="1" showInputMessage="1" showErrorMessage="1" sqref="B12:B35">
      <formula1>"CFDI, Otros"</formula1>
    </dataValidation>
  </dataValidations>
  <printOptions horizontalCentered="1"/>
  <pageMargins left="0.7" right="0.7" top="0.75" bottom="0.75" header="0.3" footer="0.3"/>
  <pageSetup scale="25" fitToHeight="0" orientation="landscape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C1" zoomScale="90" zoomScaleNormal="90" workbookViewId="0">
      <selection activeCell="C9" sqref="C9:D9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10.5703125" customWidth="1"/>
    <col min="6" max="6" width="31.42578125" customWidth="1"/>
    <col min="7" max="8" width="38.42578125" customWidth="1"/>
    <col min="9" max="9" width="13.28515625" customWidth="1"/>
    <col min="10" max="10" width="13" bestFit="1" customWidth="1"/>
    <col min="11" max="11" width="15.42578125" customWidth="1"/>
    <col min="12" max="12" width="11.5703125" bestFit="1" customWidth="1"/>
    <col min="13" max="13" width="15.140625" customWidth="1"/>
  </cols>
  <sheetData>
    <row r="1" spans="1:15" ht="38.25" customHeight="1" x14ac:dyDescent="0.25">
      <c r="C1" s="3"/>
      <c r="D1" s="8"/>
      <c r="E1" s="4" t="s">
        <v>13</v>
      </c>
      <c r="F1" s="102"/>
      <c r="G1" s="103"/>
      <c r="H1" s="103"/>
      <c r="I1" s="103"/>
      <c r="J1" s="10"/>
      <c r="K1" s="10"/>
      <c r="L1" s="19"/>
      <c r="M1" s="19"/>
      <c r="N1" s="20"/>
    </row>
    <row r="2" spans="1:15" x14ac:dyDescent="0.25">
      <c r="C2" s="3" t="s">
        <v>14</v>
      </c>
      <c r="E2" s="90"/>
      <c r="F2" s="91"/>
      <c r="G2" s="91"/>
      <c r="H2" s="91"/>
      <c r="I2" s="91"/>
      <c r="J2" s="91"/>
      <c r="K2" s="11"/>
      <c r="L2" s="21"/>
      <c r="M2" s="21"/>
      <c r="N2" s="20"/>
    </row>
    <row r="3" spans="1:15" x14ac:dyDescent="0.25">
      <c r="C3" s="1" t="s">
        <v>15</v>
      </c>
      <c r="E3" s="92"/>
      <c r="F3" s="93"/>
      <c r="G3" s="93"/>
      <c r="H3" s="93"/>
      <c r="I3" s="93"/>
      <c r="J3" s="93"/>
      <c r="K3" s="11"/>
      <c r="L3" s="21"/>
      <c r="M3" s="21"/>
      <c r="N3" s="20"/>
    </row>
    <row r="4" spans="1:15" x14ac:dyDescent="0.25">
      <c r="C4" s="1" t="s">
        <v>217</v>
      </c>
      <c r="E4" s="92"/>
      <c r="F4" s="93"/>
      <c r="G4" s="93"/>
      <c r="H4" s="93"/>
      <c r="I4" s="93"/>
      <c r="J4" s="12"/>
      <c r="K4" s="11"/>
      <c r="L4" s="21"/>
      <c r="M4" s="20"/>
      <c r="N4" s="20"/>
    </row>
    <row r="5" spans="1:15" x14ac:dyDescent="0.25">
      <c r="C5" s="1" t="s">
        <v>206</v>
      </c>
      <c r="E5" s="44">
        <v>2022</v>
      </c>
      <c r="L5" s="20"/>
      <c r="M5" s="20"/>
      <c r="N5" s="20"/>
    </row>
    <row r="6" spans="1:15" x14ac:dyDescent="0.25">
      <c r="C6" s="84" t="s">
        <v>295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x14ac:dyDescent="0.25">
      <c r="C7" s="84" t="s">
        <v>296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x14ac:dyDescent="0.25">
      <c r="C8" s="85" t="s">
        <v>303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x14ac:dyDescent="0.25">
      <c r="C9" s="99" t="s">
        <v>28</v>
      </c>
      <c r="D9" s="100"/>
      <c r="E9" s="95" t="s">
        <v>31</v>
      </c>
      <c r="F9" s="96"/>
      <c r="G9" s="96"/>
      <c r="H9" s="95" t="s">
        <v>55</v>
      </c>
      <c r="I9" s="96"/>
      <c r="J9" s="96"/>
      <c r="K9" s="95" t="s">
        <v>187</v>
      </c>
      <c r="L9" s="96"/>
      <c r="M9" s="97"/>
      <c r="N9" s="96" t="s">
        <v>3</v>
      </c>
      <c r="O9" s="101"/>
    </row>
    <row r="10" spans="1:15" ht="45" x14ac:dyDescent="0.25">
      <c r="A10" t="s">
        <v>23</v>
      </c>
      <c r="B10" t="s">
        <v>22</v>
      </c>
      <c r="C10" s="5" t="s">
        <v>29</v>
      </c>
      <c r="D10" s="6" t="s">
        <v>30</v>
      </c>
      <c r="E10" s="22" t="s">
        <v>17</v>
      </c>
      <c r="F10" s="5" t="s">
        <v>32</v>
      </c>
      <c r="G10" s="5" t="s">
        <v>33</v>
      </c>
      <c r="H10" s="5" t="s">
        <v>4</v>
      </c>
      <c r="I10" s="5" t="s">
        <v>301</v>
      </c>
      <c r="J10" s="5" t="s">
        <v>51</v>
      </c>
      <c r="K10" s="5" t="s">
        <v>26</v>
      </c>
      <c r="L10" s="6" t="s">
        <v>24</v>
      </c>
      <c r="M10" s="5" t="s">
        <v>27</v>
      </c>
      <c r="N10" s="5" t="s">
        <v>284</v>
      </c>
      <c r="O10" s="17" t="s">
        <v>8</v>
      </c>
    </row>
    <row r="11" spans="1:15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6"/>
      <c r="H11" s="26"/>
      <c r="I11" s="28"/>
      <c r="J11" s="32"/>
      <c r="K11" s="28"/>
      <c r="L11" s="27"/>
      <c r="M11" s="26"/>
      <c r="N11" s="26"/>
      <c r="O11" s="26"/>
    </row>
    <row r="12" spans="1:15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6"/>
      <c r="H12" s="26"/>
      <c r="I12" s="28"/>
      <c r="J12" s="32"/>
      <c r="K12" s="28"/>
      <c r="L12" s="26"/>
      <c r="M12" s="26"/>
      <c r="N12" s="26"/>
      <c r="O12" s="26"/>
    </row>
    <row r="13" spans="1:15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6"/>
      <c r="H13" s="26"/>
      <c r="I13" s="28"/>
      <c r="J13" s="32"/>
      <c r="K13" s="28"/>
      <c r="L13" s="26"/>
      <c r="M13" s="26"/>
      <c r="N13" s="26"/>
      <c r="O13" s="26"/>
    </row>
    <row r="14" spans="1:15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6"/>
      <c r="H14" s="26"/>
      <c r="I14" s="28"/>
      <c r="J14" s="32"/>
      <c r="K14" s="28"/>
      <c r="L14" s="26"/>
      <c r="M14" s="26"/>
      <c r="N14" s="26"/>
      <c r="O14" s="26"/>
    </row>
    <row r="15" spans="1:15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6"/>
      <c r="H15" s="26"/>
      <c r="I15" s="28"/>
      <c r="J15" s="32"/>
      <c r="K15" s="28"/>
      <c r="L15" s="26"/>
      <c r="M15" s="26"/>
      <c r="N15" s="26"/>
      <c r="O15" s="26"/>
    </row>
    <row r="16" spans="1:15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6"/>
      <c r="H16" s="26"/>
      <c r="I16" s="28"/>
      <c r="J16" s="32"/>
      <c r="K16" s="28"/>
      <c r="L16" s="26"/>
      <c r="M16" s="26"/>
      <c r="N16" s="26"/>
      <c r="O16" s="26"/>
    </row>
    <row r="17" spans="1:15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6"/>
      <c r="H17" s="26"/>
      <c r="I17" s="28"/>
      <c r="J17" s="32"/>
      <c r="K17" s="28"/>
      <c r="L17" s="26"/>
      <c r="M17" s="26"/>
      <c r="N17" s="26"/>
      <c r="O17" s="26"/>
    </row>
    <row r="18" spans="1:15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6"/>
      <c r="H18" s="26"/>
      <c r="I18" s="28"/>
      <c r="J18" s="32"/>
      <c r="K18" s="28"/>
      <c r="L18" s="26"/>
      <c r="M18" s="26"/>
      <c r="N18" s="26"/>
      <c r="O18" s="26"/>
    </row>
    <row r="19" spans="1:15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6"/>
      <c r="H19" s="26"/>
      <c r="I19" s="28"/>
      <c r="J19" s="32"/>
      <c r="K19" s="28"/>
      <c r="L19" s="26"/>
      <c r="M19" s="26"/>
      <c r="N19" s="26"/>
      <c r="O19" s="26"/>
    </row>
    <row r="20" spans="1:15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6"/>
      <c r="H20" s="26"/>
      <c r="I20" s="28"/>
      <c r="J20" s="32"/>
      <c r="K20" s="28"/>
      <c r="L20" s="26"/>
      <c r="M20" s="26"/>
      <c r="N20" s="26"/>
      <c r="O20" s="26"/>
    </row>
    <row r="21" spans="1:15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6"/>
      <c r="H21" s="26"/>
      <c r="I21" s="28"/>
      <c r="J21" s="32"/>
      <c r="K21" s="28"/>
      <c r="L21" s="26"/>
      <c r="M21" s="26"/>
      <c r="N21" s="26"/>
      <c r="O21" s="26"/>
    </row>
    <row r="22" spans="1:15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6"/>
      <c r="H22" s="26"/>
      <c r="I22" s="28"/>
      <c r="J22" s="32"/>
      <c r="K22" s="28"/>
      <c r="L22" s="26"/>
      <c r="M22" s="26"/>
      <c r="N22" s="26"/>
      <c r="O22" s="26"/>
    </row>
    <row r="23" spans="1:15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6"/>
      <c r="H23" s="26"/>
      <c r="I23" s="28"/>
      <c r="J23" s="32"/>
      <c r="K23" s="28"/>
      <c r="L23" s="26"/>
      <c r="M23" s="26"/>
      <c r="N23" s="26"/>
      <c r="O23" s="26"/>
    </row>
    <row r="24" spans="1:15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6"/>
      <c r="H24" s="26"/>
      <c r="I24" s="28"/>
      <c r="J24" s="32"/>
      <c r="K24" s="28"/>
      <c r="L24" s="26"/>
      <c r="M24" s="26"/>
      <c r="N24" s="26"/>
      <c r="O24" s="26"/>
    </row>
    <row r="25" spans="1:15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6"/>
      <c r="H25" s="26"/>
      <c r="I25" s="28"/>
      <c r="J25" s="32"/>
      <c r="K25" s="28"/>
      <c r="L25" s="26"/>
      <c r="M25" s="26"/>
      <c r="N25" s="26"/>
      <c r="O25" s="26"/>
    </row>
    <row r="26" spans="1:15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6"/>
      <c r="H26" s="26"/>
      <c r="I26" s="28"/>
      <c r="J26" s="32"/>
      <c r="K26" s="28"/>
      <c r="L26" s="26"/>
      <c r="M26" s="26"/>
      <c r="N26" s="26"/>
      <c r="O26" s="26"/>
    </row>
    <row r="27" spans="1:15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6"/>
      <c r="H27" s="26"/>
      <c r="I27" s="28"/>
      <c r="J27" s="32"/>
      <c r="K27" s="28"/>
      <c r="L27" s="26"/>
      <c r="M27" s="26"/>
      <c r="N27" s="26"/>
      <c r="O27" s="26"/>
    </row>
    <row r="28" spans="1:15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6"/>
      <c r="H28" s="26"/>
      <c r="I28" s="28"/>
      <c r="J28" s="32"/>
      <c r="K28" s="28"/>
      <c r="L28" s="26"/>
      <c r="M28" s="26"/>
      <c r="N28" s="26"/>
      <c r="O28" s="26"/>
    </row>
    <row r="29" spans="1:15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6"/>
      <c r="H29" s="26"/>
      <c r="I29" s="28"/>
      <c r="J29" s="32"/>
      <c r="K29" s="28"/>
      <c r="L29" s="26"/>
      <c r="M29" s="26"/>
      <c r="N29" s="26"/>
      <c r="O29" s="26"/>
    </row>
    <row r="30" spans="1:15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26"/>
      <c r="H30" s="26"/>
      <c r="I30" s="28"/>
      <c r="J30" s="32"/>
      <c r="K30" s="28"/>
      <c r="L30" s="26"/>
      <c r="M30" s="26"/>
      <c r="N30" s="26"/>
      <c r="O30" s="26"/>
    </row>
    <row r="31" spans="1:15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26"/>
      <c r="H31" s="26"/>
      <c r="I31" s="28"/>
      <c r="J31" s="32"/>
      <c r="K31" s="28"/>
      <c r="L31" s="26"/>
      <c r="M31" s="26"/>
      <c r="N31" s="26"/>
      <c r="O31" s="26"/>
    </row>
    <row r="32" spans="1:15" x14ac:dyDescent="0.25">
      <c r="A32" t="e">
        <f>+#REF!</f>
        <v>#REF!</v>
      </c>
      <c r="B32" t="e">
        <f>+#REF!</f>
        <v>#REF!</v>
      </c>
      <c r="C32" s="26"/>
      <c r="D32" s="26"/>
      <c r="E32" s="26"/>
      <c r="F32" s="26"/>
      <c r="G32" s="26"/>
      <c r="H32" s="26"/>
      <c r="I32" s="28"/>
      <c r="J32" s="32"/>
      <c r="K32" s="28"/>
      <c r="L32" s="26"/>
      <c r="M32" s="26"/>
      <c r="N32" s="26"/>
      <c r="O32" s="26"/>
    </row>
    <row r="33" spans="1:15" x14ac:dyDescent="0.25">
      <c r="A33" t="e">
        <f>+#REF!</f>
        <v>#REF!</v>
      </c>
      <c r="B33" t="e">
        <f>+#REF!</f>
        <v>#REF!</v>
      </c>
      <c r="C33" s="26"/>
      <c r="D33" s="26"/>
      <c r="E33" s="26"/>
      <c r="F33" s="26"/>
      <c r="G33" s="26"/>
      <c r="H33" s="26"/>
      <c r="I33" s="33"/>
      <c r="J33" s="32"/>
      <c r="K33" s="28"/>
      <c r="L33" s="26"/>
      <c r="M33" s="26"/>
      <c r="N33" s="26"/>
      <c r="O33" s="26"/>
    </row>
    <row r="34" spans="1:15" x14ac:dyDescent="0.25">
      <c r="A34" t="e">
        <f>+#REF!</f>
        <v>#REF!</v>
      </c>
      <c r="B34" t="e">
        <f>+#REF!</f>
        <v>#REF!</v>
      </c>
      <c r="C34" s="26"/>
      <c r="D34" s="26"/>
      <c r="E34" s="26"/>
      <c r="F34" s="26"/>
      <c r="G34" s="26"/>
      <c r="H34" s="26"/>
      <c r="I34" s="33"/>
      <c r="J34" s="32"/>
      <c r="K34" s="28"/>
      <c r="L34" s="26"/>
      <c r="M34" s="26"/>
      <c r="N34" s="26"/>
      <c r="O34" s="26"/>
    </row>
    <row r="35" spans="1:15" x14ac:dyDescent="0.25">
      <c r="C35">
        <f>SUBTOTAL(103,tabAnexo023122[Fecha de Póliza])</f>
        <v>0</v>
      </c>
      <c r="D35" s="23"/>
      <c r="E35" s="23"/>
      <c r="H35" s="23"/>
      <c r="I35" s="24">
        <f>SUBTOTAL(109,tabAnexo023122[Saldo (al 31/dic/2022)])</f>
        <v>0</v>
      </c>
      <c r="J35" s="23"/>
      <c r="K35" s="35">
        <f>SUBTOTAL(109,tabAnexo023122[Importe])</f>
        <v>0</v>
      </c>
    </row>
    <row r="47" spans="1:15" x14ac:dyDescent="0.25">
      <c r="C47" s="1" t="s">
        <v>20</v>
      </c>
      <c r="D47" t="s">
        <v>19</v>
      </c>
    </row>
    <row r="48" spans="1:15" x14ac:dyDescent="0.25">
      <c r="A48" s="1" t="s">
        <v>20</v>
      </c>
      <c r="B48" t="s">
        <v>19</v>
      </c>
    </row>
  </sheetData>
  <mergeCells count="12">
    <mergeCell ref="C7:O7"/>
    <mergeCell ref="F1:I1"/>
    <mergeCell ref="E2:J2"/>
    <mergeCell ref="E3:J3"/>
    <mergeCell ref="E4:I4"/>
    <mergeCell ref="C6:O6"/>
    <mergeCell ref="C8:O8"/>
    <mergeCell ref="C9:D9"/>
    <mergeCell ref="E9:G9"/>
    <mergeCell ref="H9:J9"/>
    <mergeCell ref="K9:M9"/>
    <mergeCell ref="N9:O9"/>
  </mergeCells>
  <dataValidations count="2">
    <dataValidation type="list" allowBlank="1" showInputMessage="1" showErrorMessage="1" sqref="J11:J34">
      <formula1>"0-90 días,91-180 días, 181-365 días"</formula1>
    </dataValidation>
    <dataValidation type="list" allowBlank="1" showInputMessage="1" showErrorMessage="1" sqref="E11:E34">
      <formula1>"CFDI, Otros"</formula1>
    </dataValidation>
  </dataValidations>
  <printOptions horizontalCentered="1"/>
  <pageMargins left="0.7" right="0.7" top="0.75" bottom="0.75" header="0.3" footer="0.3"/>
  <pageSetup scale="52" fitToHeight="0" orientation="landscape" r:id="rId1"/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C1" zoomScaleNormal="100" workbookViewId="0">
      <selection activeCell="C9" sqref="C9:D9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10.5703125" customWidth="1"/>
    <col min="6" max="6" width="31.42578125" customWidth="1"/>
    <col min="7" max="8" width="38.42578125" customWidth="1"/>
    <col min="9" max="9" width="13.28515625" customWidth="1"/>
    <col min="10" max="10" width="13" bestFit="1" customWidth="1"/>
    <col min="11" max="11" width="15.42578125" customWidth="1"/>
    <col min="12" max="12" width="11.5703125" bestFit="1" customWidth="1"/>
    <col min="13" max="13" width="15.140625" customWidth="1"/>
  </cols>
  <sheetData>
    <row r="1" spans="1:15" ht="38.25" customHeight="1" x14ac:dyDescent="0.25">
      <c r="C1" s="3"/>
      <c r="D1" s="8"/>
      <c r="E1" s="4" t="s">
        <v>13</v>
      </c>
      <c r="F1" s="102"/>
      <c r="G1" s="103"/>
      <c r="H1" s="103"/>
      <c r="I1" s="103"/>
      <c r="J1" s="10"/>
      <c r="K1" s="10"/>
      <c r="L1" s="19"/>
      <c r="M1" s="19"/>
      <c r="N1" s="20"/>
    </row>
    <row r="2" spans="1:15" x14ac:dyDescent="0.25">
      <c r="C2" s="3" t="s">
        <v>14</v>
      </c>
      <c r="E2" s="90"/>
      <c r="F2" s="91"/>
      <c r="G2" s="91"/>
      <c r="H2" s="91"/>
      <c r="I2" s="91"/>
      <c r="J2" s="91"/>
      <c r="K2" s="11"/>
      <c r="L2" s="21"/>
      <c r="M2" s="21"/>
      <c r="N2" s="20"/>
    </row>
    <row r="3" spans="1:15" x14ac:dyDescent="0.25">
      <c r="C3" s="1" t="s">
        <v>15</v>
      </c>
      <c r="E3" s="92"/>
      <c r="F3" s="93"/>
      <c r="G3" s="93"/>
      <c r="H3" s="93"/>
      <c r="I3" s="93"/>
      <c r="J3" s="93"/>
      <c r="K3" s="11"/>
      <c r="L3" s="21"/>
      <c r="M3" s="21"/>
      <c r="N3" s="20"/>
    </row>
    <row r="4" spans="1:15" x14ac:dyDescent="0.25">
      <c r="C4" s="1" t="s">
        <v>217</v>
      </c>
      <c r="E4" s="92"/>
      <c r="F4" s="93"/>
      <c r="G4" s="93"/>
      <c r="H4" s="93"/>
      <c r="I4" s="93"/>
      <c r="J4" s="12"/>
      <c r="K4" s="11"/>
      <c r="L4" s="21"/>
      <c r="M4" s="20"/>
      <c r="N4" s="20"/>
    </row>
    <row r="5" spans="1:15" x14ac:dyDescent="0.25">
      <c r="C5" s="1" t="s">
        <v>206</v>
      </c>
      <c r="E5" s="44">
        <v>2022</v>
      </c>
      <c r="L5" s="20"/>
      <c r="M5" s="20"/>
      <c r="N5" s="20"/>
    </row>
    <row r="6" spans="1:15" x14ac:dyDescent="0.25">
      <c r="C6" s="84" t="s">
        <v>295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x14ac:dyDescent="0.25">
      <c r="C7" s="84" t="s">
        <v>297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x14ac:dyDescent="0.25">
      <c r="C8" s="85" t="s">
        <v>302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x14ac:dyDescent="0.25">
      <c r="C9" s="99" t="s">
        <v>28</v>
      </c>
      <c r="D9" s="100"/>
      <c r="E9" s="95" t="s">
        <v>31</v>
      </c>
      <c r="F9" s="96"/>
      <c r="G9" s="96"/>
      <c r="H9" s="95" t="s">
        <v>58</v>
      </c>
      <c r="I9" s="96"/>
      <c r="J9" s="96"/>
      <c r="K9" s="95" t="s">
        <v>61</v>
      </c>
      <c r="L9" s="96"/>
      <c r="M9" s="97"/>
      <c r="N9" s="96" t="s">
        <v>3</v>
      </c>
      <c r="O9" s="101"/>
    </row>
    <row r="10" spans="1:15" ht="45" x14ac:dyDescent="0.25">
      <c r="A10" t="s">
        <v>23</v>
      </c>
      <c r="B10" t="s">
        <v>22</v>
      </c>
      <c r="C10" s="5" t="s">
        <v>29</v>
      </c>
      <c r="D10" s="6" t="s">
        <v>30</v>
      </c>
      <c r="E10" s="22" t="s">
        <v>17</v>
      </c>
      <c r="F10" s="5" t="s">
        <v>32</v>
      </c>
      <c r="G10" s="5" t="s">
        <v>33</v>
      </c>
      <c r="H10" s="5" t="s">
        <v>4</v>
      </c>
      <c r="I10" s="5" t="s">
        <v>301</v>
      </c>
      <c r="J10" s="5" t="s">
        <v>51</v>
      </c>
      <c r="K10" s="5" t="s">
        <v>26</v>
      </c>
      <c r="L10" s="6" t="s">
        <v>24</v>
      </c>
      <c r="M10" s="5" t="s">
        <v>27</v>
      </c>
      <c r="N10" s="5" t="s">
        <v>284</v>
      </c>
      <c r="O10" s="17" t="s">
        <v>8</v>
      </c>
    </row>
    <row r="11" spans="1:15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6"/>
      <c r="H11" s="26"/>
      <c r="I11" s="28"/>
      <c r="J11" s="32"/>
      <c r="K11" s="28"/>
      <c r="L11" s="27"/>
      <c r="M11" s="26"/>
      <c r="N11" s="26"/>
      <c r="O11" s="26"/>
    </row>
    <row r="12" spans="1:15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6"/>
      <c r="H12" s="26"/>
      <c r="I12" s="28"/>
      <c r="J12" s="32"/>
      <c r="K12" s="28"/>
      <c r="L12" s="26"/>
      <c r="M12" s="26"/>
      <c r="N12" s="26"/>
      <c r="O12" s="26"/>
    </row>
    <row r="13" spans="1:15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6"/>
      <c r="H13" s="26"/>
      <c r="I13" s="28"/>
      <c r="J13" s="32"/>
      <c r="K13" s="28"/>
      <c r="L13" s="26"/>
      <c r="M13" s="26"/>
      <c r="N13" s="26"/>
      <c r="O13" s="26"/>
    </row>
    <row r="14" spans="1:15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6"/>
      <c r="H14" s="26"/>
      <c r="I14" s="28"/>
      <c r="J14" s="32"/>
      <c r="K14" s="28"/>
      <c r="L14" s="26"/>
      <c r="M14" s="26"/>
      <c r="N14" s="26"/>
      <c r="O14" s="26"/>
    </row>
    <row r="15" spans="1:15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6"/>
      <c r="H15" s="26"/>
      <c r="I15" s="28"/>
      <c r="J15" s="32"/>
      <c r="K15" s="28"/>
      <c r="L15" s="26"/>
      <c r="M15" s="26"/>
      <c r="N15" s="26"/>
      <c r="O15" s="26"/>
    </row>
    <row r="16" spans="1:15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6"/>
      <c r="H16" s="26"/>
      <c r="I16" s="28"/>
      <c r="J16" s="32"/>
      <c r="K16" s="28"/>
      <c r="L16" s="26"/>
      <c r="M16" s="26"/>
      <c r="N16" s="26"/>
      <c r="O16" s="26"/>
    </row>
    <row r="17" spans="1:15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6"/>
      <c r="H17" s="26"/>
      <c r="I17" s="28"/>
      <c r="J17" s="32"/>
      <c r="K17" s="28"/>
      <c r="L17" s="26"/>
      <c r="M17" s="26"/>
      <c r="N17" s="26"/>
      <c r="O17" s="26"/>
    </row>
    <row r="18" spans="1:15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6"/>
      <c r="H18" s="26"/>
      <c r="I18" s="28"/>
      <c r="J18" s="32"/>
      <c r="K18" s="28"/>
      <c r="L18" s="26"/>
      <c r="M18" s="26"/>
      <c r="N18" s="26"/>
      <c r="O18" s="26"/>
    </row>
    <row r="19" spans="1:15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6"/>
      <c r="H19" s="26"/>
      <c r="I19" s="28"/>
      <c r="J19" s="32"/>
      <c r="K19" s="28"/>
      <c r="L19" s="26"/>
      <c r="M19" s="26"/>
      <c r="N19" s="26"/>
      <c r="O19" s="26"/>
    </row>
    <row r="20" spans="1:15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6"/>
      <c r="H20" s="26"/>
      <c r="I20" s="28"/>
      <c r="J20" s="32"/>
      <c r="K20" s="28"/>
      <c r="L20" s="26"/>
      <c r="M20" s="26"/>
      <c r="N20" s="26"/>
      <c r="O20" s="26"/>
    </row>
    <row r="21" spans="1:15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6"/>
      <c r="H21" s="26"/>
      <c r="I21" s="28"/>
      <c r="J21" s="32"/>
      <c r="K21" s="28"/>
      <c r="L21" s="26"/>
      <c r="M21" s="26"/>
      <c r="N21" s="26"/>
      <c r="O21" s="26"/>
    </row>
    <row r="22" spans="1:15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6"/>
      <c r="H22" s="26"/>
      <c r="I22" s="28"/>
      <c r="J22" s="32"/>
      <c r="K22" s="28"/>
      <c r="L22" s="26"/>
      <c r="M22" s="26"/>
      <c r="N22" s="26"/>
      <c r="O22" s="26"/>
    </row>
    <row r="23" spans="1:15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6"/>
      <c r="H23" s="26"/>
      <c r="I23" s="28"/>
      <c r="J23" s="32"/>
      <c r="K23" s="28"/>
      <c r="L23" s="26"/>
      <c r="M23" s="26"/>
      <c r="N23" s="26"/>
      <c r="O23" s="26"/>
    </row>
    <row r="24" spans="1:15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6"/>
      <c r="H24" s="26"/>
      <c r="I24" s="28"/>
      <c r="J24" s="32"/>
      <c r="K24" s="28"/>
      <c r="L24" s="26"/>
      <c r="M24" s="26"/>
      <c r="N24" s="26"/>
      <c r="O24" s="26"/>
    </row>
    <row r="25" spans="1:15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6"/>
      <c r="H25" s="26"/>
      <c r="I25" s="28"/>
      <c r="J25" s="32"/>
      <c r="K25" s="28"/>
      <c r="L25" s="26"/>
      <c r="M25" s="26"/>
      <c r="N25" s="26"/>
      <c r="O25" s="26"/>
    </row>
    <row r="26" spans="1:15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6"/>
      <c r="H26" s="26"/>
      <c r="I26" s="28"/>
      <c r="J26" s="32"/>
      <c r="K26" s="28"/>
      <c r="L26" s="26"/>
      <c r="M26" s="26"/>
      <c r="N26" s="26"/>
      <c r="O26" s="26"/>
    </row>
    <row r="27" spans="1:15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6"/>
      <c r="H27" s="26"/>
      <c r="I27" s="28"/>
      <c r="J27" s="32"/>
      <c r="K27" s="28"/>
      <c r="L27" s="26"/>
      <c r="M27" s="26"/>
      <c r="N27" s="26"/>
      <c r="O27" s="26"/>
    </row>
    <row r="28" spans="1:15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6"/>
      <c r="H28" s="26"/>
      <c r="I28" s="28"/>
      <c r="J28" s="32"/>
      <c r="K28" s="28"/>
      <c r="L28" s="26"/>
      <c r="M28" s="26"/>
      <c r="N28" s="26"/>
      <c r="O28" s="26"/>
    </row>
    <row r="29" spans="1:15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6"/>
      <c r="H29" s="26"/>
      <c r="I29" s="28"/>
      <c r="J29" s="32"/>
      <c r="K29" s="28"/>
      <c r="L29" s="26"/>
      <c r="M29" s="26"/>
      <c r="N29" s="26"/>
      <c r="O29" s="26"/>
    </row>
    <row r="30" spans="1:15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26"/>
      <c r="H30" s="26"/>
      <c r="I30" s="28"/>
      <c r="J30" s="32"/>
      <c r="K30" s="28"/>
      <c r="L30" s="26"/>
      <c r="M30" s="26"/>
      <c r="N30" s="26"/>
      <c r="O30" s="26"/>
    </row>
    <row r="31" spans="1:15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26"/>
      <c r="H31" s="26"/>
      <c r="I31" s="28"/>
      <c r="J31" s="32"/>
      <c r="K31" s="28"/>
      <c r="L31" s="26"/>
      <c r="M31" s="26"/>
      <c r="N31" s="26"/>
      <c r="O31" s="26"/>
    </row>
    <row r="32" spans="1:15" x14ac:dyDescent="0.25">
      <c r="A32" t="e">
        <f>+#REF!</f>
        <v>#REF!</v>
      </c>
      <c r="B32" t="e">
        <f>+#REF!</f>
        <v>#REF!</v>
      </c>
      <c r="C32" s="26"/>
      <c r="D32" s="26"/>
      <c r="E32" s="26"/>
      <c r="F32" s="26"/>
      <c r="G32" s="26"/>
      <c r="H32" s="26"/>
      <c r="I32" s="28"/>
      <c r="J32" s="32"/>
      <c r="K32" s="28"/>
      <c r="L32" s="26"/>
      <c r="M32" s="26"/>
      <c r="N32" s="26"/>
      <c r="O32" s="26"/>
    </row>
    <row r="33" spans="1:15" x14ac:dyDescent="0.25">
      <c r="A33" t="e">
        <f>+#REF!</f>
        <v>#REF!</v>
      </c>
      <c r="B33" t="e">
        <f>+#REF!</f>
        <v>#REF!</v>
      </c>
      <c r="C33" s="26"/>
      <c r="D33" s="26"/>
      <c r="E33" s="26"/>
      <c r="F33" s="26"/>
      <c r="G33" s="26"/>
      <c r="H33" s="26"/>
      <c r="I33" s="33"/>
      <c r="J33" s="32"/>
      <c r="K33" s="28"/>
      <c r="L33" s="26"/>
      <c r="M33" s="26"/>
      <c r="N33" s="26"/>
      <c r="O33" s="26"/>
    </row>
    <row r="34" spans="1:15" x14ac:dyDescent="0.25">
      <c r="A34" t="e">
        <f>+#REF!</f>
        <v>#REF!</v>
      </c>
      <c r="B34" t="e">
        <f>+#REF!</f>
        <v>#REF!</v>
      </c>
      <c r="C34" s="26"/>
      <c r="D34" s="26"/>
      <c r="E34" s="26"/>
      <c r="F34" s="26"/>
      <c r="G34" s="26"/>
      <c r="H34" s="26"/>
      <c r="I34" s="33"/>
      <c r="J34" s="32"/>
      <c r="K34" s="28"/>
      <c r="L34" s="26"/>
      <c r="M34" s="26"/>
      <c r="N34" s="26"/>
      <c r="O34" s="26"/>
    </row>
    <row r="35" spans="1:15" x14ac:dyDescent="0.25">
      <c r="C35">
        <f>SUBTOTAL(103,tabAnexo02312173[Fecha de Póliza])</f>
        <v>0</v>
      </c>
      <c r="D35" s="23"/>
      <c r="E35" s="23"/>
      <c r="H35" s="23"/>
      <c r="I35" s="24">
        <f>SUBTOTAL(109,tabAnexo02312173[Saldo (al 31/dic/2022)])</f>
        <v>0</v>
      </c>
      <c r="J35" s="23"/>
      <c r="K35" s="35">
        <f>SUBTOTAL(109,tabAnexo02312173[Importe])</f>
        <v>0</v>
      </c>
    </row>
    <row r="47" spans="1:15" x14ac:dyDescent="0.25">
      <c r="C47" s="1" t="s">
        <v>20</v>
      </c>
      <c r="D47" t="s">
        <v>19</v>
      </c>
    </row>
    <row r="48" spans="1:15" x14ac:dyDescent="0.25">
      <c r="A48" s="1" t="s">
        <v>20</v>
      </c>
      <c r="B48" t="s">
        <v>19</v>
      </c>
    </row>
  </sheetData>
  <mergeCells count="12">
    <mergeCell ref="C7:O7"/>
    <mergeCell ref="F1:I1"/>
    <mergeCell ref="E2:J2"/>
    <mergeCell ref="E3:J3"/>
    <mergeCell ref="E4:I4"/>
    <mergeCell ref="C6:O6"/>
    <mergeCell ref="C8:O8"/>
    <mergeCell ref="C9:D9"/>
    <mergeCell ref="E9:G9"/>
    <mergeCell ref="H9:J9"/>
    <mergeCell ref="K9:M9"/>
    <mergeCell ref="N9:O9"/>
  </mergeCells>
  <dataValidations count="2">
    <dataValidation type="list" allowBlank="1" showInputMessage="1" showErrorMessage="1" sqref="E11:E34">
      <formula1>"CFDI, Otros"</formula1>
    </dataValidation>
    <dataValidation type="list" allowBlank="1" showInputMessage="1" showErrorMessage="1" sqref="J11:J34">
      <formula1>"0-90 días,91-180 días, 181-365 días"</formula1>
    </dataValidation>
  </dataValidations>
  <printOptions horizontalCentered="1"/>
  <pageMargins left="0.7" right="0.7" top="0.75" bottom="0.75" header="0.3" footer="0.3"/>
  <pageSetup scale="52" fitToHeight="0" orientation="landscape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topLeftCell="C1" zoomScaleNormal="100" workbookViewId="0">
      <selection activeCell="G13" sqref="G13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10.5703125" customWidth="1"/>
    <col min="6" max="6" width="31.42578125" customWidth="1"/>
    <col min="7" max="8" width="38.42578125" customWidth="1"/>
    <col min="9" max="9" width="13.28515625" customWidth="1"/>
    <col min="10" max="10" width="13" bestFit="1" customWidth="1"/>
    <col min="11" max="11" width="15.42578125" customWidth="1"/>
    <col min="12" max="12" width="11.5703125" bestFit="1" customWidth="1"/>
    <col min="13" max="13" width="15.140625" customWidth="1"/>
  </cols>
  <sheetData>
    <row r="1" spans="1:15" ht="38.25" customHeight="1" x14ac:dyDescent="0.25">
      <c r="C1" s="3"/>
      <c r="D1" s="8"/>
      <c r="E1" s="4" t="s">
        <v>13</v>
      </c>
      <c r="F1" s="102"/>
      <c r="G1" s="103"/>
      <c r="H1" s="103"/>
      <c r="I1" s="103"/>
      <c r="J1" s="10"/>
      <c r="K1" s="10"/>
      <c r="L1" s="19"/>
      <c r="M1" s="19"/>
      <c r="N1" s="20"/>
    </row>
    <row r="2" spans="1:15" x14ac:dyDescent="0.25">
      <c r="C2" s="3" t="s">
        <v>14</v>
      </c>
      <c r="E2" s="90"/>
      <c r="F2" s="91"/>
      <c r="G2" s="91"/>
      <c r="H2" s="91"/>
      <c r="I2" s="91"/>
      <c r="J2" s="91"/>
      <c r="K2" s="11"/>
      <c r="L2" s="21"/>
      <c r="M2" s="21"/>
      <c r="N2" s="20"/>
    </row>
    <row r="3" spans="1:15" x14ac:dyDescent="0.25">
      <c r="C3" s="1" t="s">
        <v>15</v>
      </c>
      <c r="E3" s="92"/>
      <c r="F3" s="93"/>
      <c r="G3" s="93"/>
      <c r="H3" s="93"/>
      <c r="I3" s="93"/>
      <c r="J3" s="93"/>
      <c r="K3" s="11"/>
      <c r="L3" s="21"/>
      <c r="M3" s="21"/>
      <c r="N3" s="20"/>
    </row>
    <row r="4" spans="1:15" x14ac:dyDescent="0.25">
      <c r="C4" s="1" t="s">
        <v>217</v>
      </c>
      <c r="E4" s="92"/>
      <c r="F4" s="93"/>
      <c r="G4" s="93"/>
      <c r="H4" s="93"/>
      <c r="I4" s="93"/>
      <c r="J4" s="12"/>
      <c r="K4" s="11"/>
      <c r="L4" s="21"/>
      <c r="M4" s="20"/>
      <c r="N4" s="20"/>
    </row>
    <row r="5" spans="1:15" x14ac:dyDescent="0.25">
      <c r="C5" s="1" t="s">
        <v>206</v>
      </c>
      <c r="E5" s="44">
        <v>2022</v>
      </c>
      <c r="L5" s="20"/>
      <c r="M5" s="20"/>
      <c r="N5" s="20"/>
    </row>
    <row r="6" spans="1:15" x14ac:dyDescent="0.25"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x14ac:dyDescent="0.25">
      <c r="C7" s="84" t="s">
        <v>305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x14ac:dyDescent="0.25">
      <c r="C8" s="85" t="s">
        <v>304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x14ac:dyDescent="0.25">
      <c r="C9" s="99" t="s">
        <v>28</v>
      </c>
      <c r="D9" s="100"/>
      <c r="E9" s="95" t="s">
        <v>31</v>
      </c>
      <c r="F9" s="96"/>
      <c r="G9" s="96"/>
      <c r="H9" s="95" t="s">
        <v>58</v>
      </c>
      <c r="I9" s="96"/>
      <c r="J9" s="96"/>
      <c r="K9" s="95" t="s">
        <v>61</v>
      </c>
      <c r="L9" s="96"/>
      <c r="M9" s="97"/>
      <c r="N9" s="96" t="s">
        <v>3</v>
      </c>
      <c r="O9" s="101"/>
    </row>
    <row r="10" spans="1:15" ht="45" x14ac:dyDescent="0.25">
      <c r="A10" t="s">
        <v>23</v>
      </c>
      <c r="B10" t="s">
        <v>22</v>
      </c>
      <c r="C10" s="5" t="s">
        <v>29</v>
      </c>
      <c r="D10" s="6" t="s">
        <v>30</v>
      </c>
      <c r="E10" s="22" t="s">
        <v>17</v>
      </c>
      <c r="F10" s="5" t="s">
        <v>32</v>
      </c>
      <c r="G10" s="5" t="s">
        <v>33</v>
      </c>
      <c r="H10" s="5" t="s">
        <v>4</v>
      </c>
      <c r="I10" s="5" t="s">
        <v>301</v>
      </c>
      <c r="J10" s="5" t="s">
        <v>51</v>
      </c>
      <c r="K10" s="5" t="s">
        <v>26</v>
      </c>
      <c r="L10" s="6" t="s">
        <v>24</v>
      </c>
      <c r="M10" s="5" t="s">
        <v>27</v>
      </c>
      <c r="N10" s="5" t="s">
        <v>284</v>
      </c>
      <c r="O10" s="17" t="s">
        <v>8</v>
      </c>
    </row>
    <row r="11" spans="1:15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6"/>
      <c r="H11" s="26"/>
      <c r="I11" s="28"/>
      <c r="J11" s="32"/>
      <c r="K11" s="28"/>
      <c r="L11" s="27"/>
      <c r="M11" s="26"/>
      <c r="N11" s="26"/>
      <c r="O11" s="26"/>
    </row>
    <row r="12" spans="1:15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6"/>
      <c r="H12" s="26"/>
      <c r="I12" s="28"/>
      <c r="J12" s="32"/>
      <c r="K12" s="28"/>
      <c r="L12" s="26"/>
      <c r="M12" s="26"/>
      <c r="N12" s="26"/>
      <c r="O12" s="26"/>
    </row>
    <row r="13" spans="1:15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6"/>
      <c r="H13" s="26"/>
      <c r="I13" s="28"/>
      <c r="J13" s="32"/>
      <c r="K13" s="28"/>
      <c r="L13" s="26"/>
      <c r="M13" s="26"/>
      <c r="N13" s="26"/>
      <c r="O13" s="26"/>
    </row>
    <row r="14" spans="1:15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6"/>
      <c r="H14" s="26"/>
      <c r="I14" s="28"/>
      <c r="J14" s="32"/>
      <c r="K14" s="28"/>
      <c r="L14" s="26"/>
      <c r="M14" s="26"/>
      <c r="N14" s="26"/>
      <c r="O14" s="26"/>
    </row>
    <row r="15" spans="1:15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6"/>
      <c r="H15" s="26"/>
      <c r="I15" s="28"/>
      <c r="J15" s="32"/>
      <c r="K15" s="28"/>
      <c r="L15" s="26"/>
      <c r="M15" s="26"/>
      <c r="N15" s="26"/>
      <c r="O15" s="26"/>
    </row>
    <row r="16" spans="1:15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6"/>
      <c r="H16" s="26"/>
      <c r="I16" s="28"/>
      <c r="J16" s="32"/>
      <c r="K16" s="28"/>
      <c r="L16" s="26"/>
      <c r="M16" s="26"/>
      <c r="N16" s="26"/>
      <c r="O16" s="26"/>
    </row>
    <row r="17" spans="1:15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6"/>
      <c r="H17" s="26"/>
      <c r="I17" s="28"/>
      <c r="J17" s="32"/>
      <c r="K17" s="28"/>
      <c r="L17" s="26"/>
      <c r="M17" s="26"/>
      <c r="N17" s="26"/>
      <c r="O17" s="26"/>
    </row>
    <row r="18" spans="1:15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6"/>
      <c r="H18" s="26"/>
      <c r="I18" s="28"/>
      <c r="J18" s="32"/>
      <c r="K18" s="28"/>
      <c r="L18" s="26"/>
      <c r="M18" s="26"/>
      <c r="N18" s="26"/>
      <c r="O18" s="26"/>
    </row>
    <row r="19" spans="1:15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6"/>
      <c r="H19" s="26"/>
      <c r="I19" s="28"/>
      <c r="J19" s="32"/>
      <c r="K19" s="28"/>
      <c r="L19" s="26"/>
      <c r="M19" s="26"/>
      <c r="N19" s="26"/>
      <c r="O19" s="26"/>
    </row>
    <row r="20" spans="1:15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6"/>
      <c r="H20" s="26"/>
      <c r="I20" s="28"/>
      <c r="J20" s="32"/>
      <c r="K20" s="28"/>
      <c r="L20" s="26"/>
      <c r="M20" s="26"/>
      <c r="N20" s="26"/>
      <c r="O20" s="26"/>
    </row>
    <row r="21" spans="1:15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6"/>
      <c r="H21" s="26"/>
      <c r="I21" s="28"/>
      <c r="J21" s="32"/>
      <c r="K21" s="28"/>
      <c r="L21" s="26"/>
      <c r="M21" s="26"/>
      <c r="N21" s="26"/>
      <c r="O21" s="26"/>
    </row>
    <row r="22" spans="1:15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6"/>
      <c r="H22" s="26"/>
      <c r="I22" s="28"/>
      <c r="J22" s="32"/>
      <c r="K22" s="28"/>
      <c r="L22" s="26"/>
      <c r="M22" s="26"/>
      <c r="N22" s="26"/>
      <c r="O22" s="26"/>
    </row>
    <row r="23" spans="1:15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6"/>
      <c r="H23" s="26"/>
      <c r="I23" s="28"/>
      <c r="J23" s="32"/>
      <c r="K23" s="28"/>
      <c r="L23" s="26"/>
      <c r="M23" s="26"/>
      <c r="N23" s="26"/>
      <c r="O23" s="26"/>
    </row>
    <row r="24" spans="1:15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6"/>
      <c r="H24" s="26"/>
      <c r="I24" s="28"/>
      <c r="J24" s="32"/>
      <c r="K24" s="28"/>
      <c r="L24" s="26"/>
      <c r="M24" s="26"/>
      <c r="N24" s="26"/>
      <c r="O24" s="26"/>
    </row>
    <row r="25" spans="1:15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6"/>
      <c r="H25" s="26"/>
      <c r="I25" s="28"/>
      <c r="J25" s="32"/>
      <c r="K25" s="28"/>
      <c r="L25" s="26"/>
      <c r="M25" s="26"/>
      <c r="N25" s="26"/>
      <c r="O25" s="26"/>
    </row>
    <row r="26" spans="1:15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6"/>
      <c r="H26" s="26"/>
      <c r="I26" s="28"/>
      <c r="J26" s="32"/>
      <c r="K26" s="28"/>
      <c r="L26" s="26"/>
      <c r="M26" s="26"/>
      <c r="N26" s="26"/>
      <c r="O26" s="26"/>
    </row>
    <row r="27" spans="1:15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6"/>
      <c r="H27" s="26"/>
      <c r="I27" s="28"/>
      <c r="J27" s="32"/>
      <c r="K27" s="28"/>
      <c r="L27" s="26"/>
      <c r="M27" s="26"/>
      <c r="N27" s="26"/>
      <c r="O27" s="26"/>
    </row>
    <row r="28" spans="1:15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6"/>
      <c r="H28" s="26"/>
      <c r="I28" s="28"/>
      <c r="J28" s="32"/>
      <c r="K28" s="28"/>
      <c r="L28" s="26"/>
      <c r="M28" s="26"/>
      <c r="N28" s="26"/>
      <c r="O28" s="26"/>
    </row>
    <row r="29" spans="1:15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6"/>
      <c r="H29" s="26"/>
      <c r="I29" s="28"/>
      <c r="J29" s="32"/>
      <c r="K29" s="28"/>
      <c r="L29" s="26"/>
      <c r="M29" s="26"/>
      <c r="N29" s="26"/>
      <c r="O29" s="26"/>
    </row>
    <row r="30" spans="1:15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26"/>
      <c r="H30" s="26"/>
      <c r="I30" s="28"/>
      <c r="J30" s="32"/>
      <c r="K30" s="28"/>
      <c r="L30" s="26"/>
      <c r="M30" s="26"/>
      <c r="N30" s="26"/>
      <c r="O30" s="26"/>
    </row>
    <row r="31" spans="1:15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26"/>
      <c r="H31" s="26"/>
      <c r="I31" s="28"/>
      <c r="J31" s="32"/>
      <c r="K31" s="28"/>
      <c r="L31" s="26"/>
      <c r="M31" s="26"/>
      <c r="N31" s="26"/>
      <c r="O31" s="26"/>
    </row>
    <row r="32" spans="1:15" x14ac:dyDescent="0.25">
      <c r="A32" t="e">
        <f>+#REF!</f>
        <v>#REF!</v>
      </c>
      <c r="B32" t="e">
        <f>+#REF!</f>
        <v>#REF!</v>
      </c>
      <c r="C32" s="26"/>
      <c r="D32" s="26"/>
      <c r="E32" s="26"/>
      <c r="F32" s="26"/>
      <c r="G32" s="26"/>
      <c r="H32" s="26"/>
      <c r="I32" s="28"/>
      <c r="J32" s="32"/>
      <c r="K32" s="28"/>
      <c r="L32" s="26"/>
      <c r="M32" s="26"/>
      <c r="N32" s="26"/>
      <c r="O32" s="26"/>
    </row>
    <row r="33" spans="1:15" x14ac:dyDescent="0.25">
      <c r="A33" t="e">
        <f>+#REF!</f>
        <v>#REF!</v>
      </c>
      <c r="B33" t="e">
        <f>+#REF!</f>
        <v>#REF!</v>
      </c>
      <c r="C33" s="26"/>
      <c r="D33" s="26"/>
      <c r="E33" s="26"/>
      <c r="F33" s="26"/>
      <c r="G33" s="26"/>
      <c r="H33" s="26"/>
      <c r="I33" s="33"/>
      <c r="J33" s="32"/>
      <c r="K33" s="28"/>
      <c r="L33" s="26"/>
      <c r="M33" s="26"/>
      <c r="N33" s="26"/>
      <c r="O33" s="26"/>
    </row>
    <row r="34" spans="1:15" x14ac:dyDescent="0.25">
      <c r="A34" t="e">
        <f>+#REF!</f>
        <v>#REF!</v>
      </c>
      <c r="B34" t="e">
        <f>+#REF!</f>
        <v>#REF!</v>
      </c>
      <c r="C34" s="26"/>
      <c r="D34" s="26"/>
      <c r="E34" s="26"/>
      <c r="F34" s="26"/>
      <c r="G34" s="26"/>
      <c r="H34" s="26"/>
      <c r="I34" s="33"/>
      <c r="J34" s="32"/>
      <c r="K34" s="28"/>
      <c r="L34" s="26"/>
      <c r="M34" s="26"/>
      <c r="N34" s="26"/>
      <c r="O34" s="26"/>
    </row>
    <row r="35" spans="1:15" x14ac:dyDescent="0.25">
      <c r="C35">
        <f>SUBTOTAL(103,tabAnexo023121734[Fecha de Póliza])</f>
        <v>0</v>
      </c>
      <c r="D35" s="23"/>
      <c r="E35" s="23"/>
      <c r="H35" s="23"/>
      <c r="I35" s="24">
        <f>SUBTOTAL(109,tabAnexo023121734[Saldo (al 31/dic/2022)])</f>
        <v>0</v>
      </c>
      <c r="J35" s="23"/>
      <c r="K35" s="35">
        <f>SUBTOTAL(109,tabAnexo023121734[Importe])</f>
        <v>0</v>
      </c>
    </row>
    <row r="47" spans="1:15" x14ac:dyDescent="0.25">
      <c r="C47" s="1" t="s">
        <v>20</v>
      </c>
      <c r="D47" t="s">
        <v>19</v>
      </c>
    </row>
    <row r="48" spans="1:15" x14ac:dyDescent="0.25">
      <c r="A48" s="1" t="s">
        <v>20</v>
      </c>
      <c r="B48" t="s">
        <v>19</v>
      </c>
    </row>
  </sheetData>
  <mergeCells count="12">
    <mergeCell ref="C7:O7"/>
    <mergeCell ref="F1:I1"/>
    <mergeCell ref="E2:J2"/>
    <mergeCell ref="E3:J3"/>
    <mergeCell ref="E4:I4"/>
    <mergeCell ref="C6:O6"/>
    <mergeCell ref="C8:O8"/>
    <mergeCell ref="C9:D9"/>
    <mergeCell ref="E9:G9"/>
    <mergeCell ref="H9:J9"/>
    <mergeCell ref="K9:M9"/>
    <mergeCell ref="N9:O9"/>
  </mergeCells>
  <dataValidations count="2">
    <dataValidation type="list" allowBlank="1" showInputMessage="1" showErrorMessage="1" sqref="J11:J34">
      <formula1>"0-90 días,91-180 días, 181-365 días"</formula1>
    </dataValidation>
    <dataValidation type="list" allowBlank="1" showInputMessage="1" showErrorMessage="1" sqref="E11:E34">
      <formula1>"CFDI, Otros"</formula1>
    </dataValidation>
  </dataValidations>
  <printOptions horizontalCentered="1"/>
  <pageMargins left="0.7" right="0.7" top="0.75" bottom="0.75" header="0.3" footer="0.3"/>
  <pageSetup scale="52" fitToHeight="0" orientation="landscape" r:id="rId1"/>
  <drawing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C1" zoomScale="90" zoomScaleNormal="90" workbookViewId="0">
      <selection activeCell="C10" sqref="C10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10.5703125" customWidth="1"/>
    <col min="6" max="6" width="31.42578125" customWidth="1"/>
    <col min="7" max="8" width="38.42578125" customWidth="1"/>
    <col min="9" max="9" width="13.28515625" customWidth="1"/>
    <col min="10" max="10" width="13" bestFit="1" customWidth="1"/>
    <col min="11" max="11" width="15.42578125" customWidth="1"/>
    <col min="12" max="12" width="11.5703125" bestFit="1" customWidth="1"/>
    <col min="13" max="13" width="15.140625" customWidth="1"/>
  </cols>
  <sheetData>
    <row r="1" spans="1:15" ht="38.25" customHeight="1" x14ac:dyDescent="0.25">
      <c r="C1" s="3"/>
      <c r="D1" s="8"/>
      <c r="E1" s="4" t="s">
        <v>13</v>
      </c>
      <c r="F1" s="102"/>
      <c r="G1" s="103"/>
      <c r="H1" s="103"/>
      <c r="I1" s="103"/>
      <c r="J1" s="10"/>
      <c r="K1" s="10"/>
      <c r="L1" s="19"/>
      <c r="M1" s="19"/>
      <c r="N1" s="20"/>
    </row>
    <row r="2" spans="1:15" x14ac:dyDescent="0.25">
      <c r="C2" s="3" t="s">
        <v>14</v>
      </c>
      <c r="E2" s="90"/>
      <c r="F2" s="91"/>
      <c r="G2" s="91"/>
      <c r="H2" s="91"/>
      <c r="I2" s="91"/>
      <c r="J2" s="91"/>
      <c r="K2" s="11"/>
      <c r="L2" s="21"/>
      <c r="M2" s="21"/>
      <c r="N2" s="20"/>
    </row>
    <row r="3" spans="1:15" x14ac:dyDescent="0.25">
      <c r="C3" s="1" t="s">
        <v>15</v>
      </c>
      <c r="E3" s="92"/>
      <c r="F3" s="93"/>
      <c r="G3" s="93"/>
      <c r="H3" s="93"/>
      <c r="I3" s="93"/>
      <c r="J3" s="93"/>
      <c r="K3" s="11"/>
      <c r="L3" s="21"/>
      <c r="M3" s="21"/>
      <c r="N3" s="20"/>
    </row>
    <row r="4" spans="1:15" x14ac:dyDescent="0.25">
      <c r="C4" s="1" t="s">
        <v>217</v>
      </c>
      <c r="E4" s="92"/>
      <c r="F4" s="93"/>
      <c r="G4" s="93"/>
      <c r="H4" s="93"/>
      <c r="I4" s="93"/>
      <c r="J4" s="12"/>
      <c r="K4" s="11"/>
      <c r="L4" s="21"/>
      <c r="M4" s="20"/>
      <c r="N4" s="20"/>
    </row>
    <row r="5" spans="1:15" x14ac:dyDescent="0.25">
      <c r="C5" s="1" t="s">
        <v>206</v>
      </c>
      <c r="E5" s="44">
        <v>2022</v>
      </c>
      <c r="L5" s="20"/>
      <c r="M5" s="20"/>
      <c r="N5" s="20"/>
    </row>
    <row r="6" spans="1:15" x14ac:dyDescent="0.25">
      <c r="C6" s="84" t="s">
        <v>52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x14ac:dyDescent="0.25">
      <c r="C7" s="84" t="s">
        <v>53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x14ac:dyDescent="0.25">
      <c r="C8" s="85" t="s">
        <v>54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x14ac:dyDescent="0.25">
      <c r="C9" s="99" t="s">
        <v>28</v>
      </c>
      <c r="D9" s="100"/>
      <c r="E9" s="95" t="s">
        <v>31</v>
      </c>
      <c r="F9" s="96"/>
      <c r="G9" s="96"/>
      <c r="H9" s="95" t="s">
        <v>55</v>
      </c>
      <c r="I9" s="96"/>
      <c r="J9" s="96"/>
      <c r="K9" s="95" t="s">
        <v>187</v>
      </c>
      <c r="L9" s="96"/>
      <c r="M9" s="97"/>
      <c r="N9" s="96" t="s">
        <v>3</v>
      </c>
      <c r="O9" s="101"/>
    </row>
    <row r="10" spans="1:15" ht="45" x14ac:dyDescent="0.25">
      <c r="A10" t="s">
        <v>23</v>
      </c>
      <c r="B10" t="s">
        <v>22</v>
      </c>
      <c r="C10" s="5" t="s">
        <v>29</v>
      </c>
      <c r="D10" s="6" t="s">
        <v>30</v>
      </c>
      <c r="E10" s="22" t="s">
        <v>17</v>
      </c>
      <c r="F10" s="5" t="s">
        <v>32</v>
      </c>
      <c r="G10" s="5" t="s">
        <v>33</v>
      </c>
      <c r="H10" s="5" t="s">
        <v>4</v>
      </c>
      <c r="I10" s="5" t="s">
        <v>301</v>
      </c>
      <c r="J10" s="5" t="s">
        <v>51</v>
      </c>
      <c r="K10" s="5" t="s">
        <v>26</v>
      </c>
      <c r="L10" s="6" t="s">
        <v>24</v>
      </c>
      <c r="M10" s="5" t="s">
        <v>27</v>
      </c>
      <c r="N10" s="5" t="s">
        <v>284</v>
      </c>
      <c r="O10" s="17" t="s">
        <v>8</v>
      </c>
    </row>
    <row r="11" spans="1:15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6"/>
      <c r="H11" s="26"/>
      <c r="I11" s="28"/>
      <c r="J11" s="32"/>
      <c r="K11" s="28"/>
      <c r="L11" s="27"/>
      <c r="M11" s="26"/>
      <c r="N11" s="26"/>
      <c r="O11" s="26"/>
    </row>
    <row r="12" spans="1:15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6"/>
      <c r="H12" s="26"/>
      <c r="I12" s="28"/>
      <c r="J12" s="32"/>
      <c r="K12" s="28"/>
      <c r="L12" s="26"/>
      <c r="M12" s="26"/>
      <c r="N12" s="26"/>
      <c r="O12" s="26"/>
    </row>
    <row r="13" spans="1:15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6"/>
      <c r="H13" s="26"/>
      <c r="I13" s="28"/>
      <c r="J13" s="32"/>
      <c r="K13" s="28"/>
      <c r="L13" s="26"/>
      <c r="M13" s="26"/>
      <c r="N13" s="26"/>
      <c r="O13" s="26"/>
    </row>
    <row r="14" spans="1:15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6"/>
      <c r="H14" s="26"/>
      <c r="I14" s="28"/>
      <c r="J14" s="32"/>
      <c r="K14" s="28"/>
      <c r="L14" s="26"/>
      <c r="M14" s="26"/>
      <c r="N14" s="26"/>
      <c r="O14" s="26"/>
    </row>
    <row r="15" spans="1:15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6"/>
      <c r="H15" s="26"/>
      <c r="I15" s="28"/>
      <c r="J15" s="32"/>
      <c r="K15" s="28"/>
      <c r="L15" s="26"/>
      <c r="M15" s="26"/>
      <c r="N15" s="26"/>
      <c r="O15" s="26"/>
    </row>
    <row r="16" spans="1:15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6"/>
      <c r="H16" s="26"/>
      <c r="I16" s="28"/>
      <c r="J16" s="32"/>
      <c r="K16" s="28"/>
      <c r="L16" s="26"/>
      <c r="M16" s="26"/>
      <c r="N16" s="26"/>
      <c r="O16" s="26"/>
    </row>
    <row r="17" spans="1:15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6"/>
      <c r="H17" s="26"/>
      <c r="I17" s="28"/>
      <c r="J17" s="32"/>
      <c r="K17" s="28"/>
      <c r="L17" s="26"/>
      <c r="M17" s="26"/>
      <c r="N17" s="26"/>
      <c r="O17" s="26"/>
    </row>
    <row r="18" spans="1:15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6"/>
      <c r="H18" s="26"/>
      <c r="I18" s="28"/>
      <c r="J18" s="32"/>
      <c r="K18" s="28"/>
      <c r="L18" s="26"/>
      <c r="M18" s="26"/>
      <c r="N18" s="26"/>
      <c r="O18" s="26"/>
    </row>
    <row r="19" spans="1:15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6"/>
      <c r="H19" s="26"/>
      <c r="I19" s="28"/>
      <c r="J19" s="32"/>
      <c r="K19" s="28"/>
      <c r="L19" s="26"/>
      <c r="M19" s="26"/>
      <c r="N19" s="26"/>
      <c r="O19" s="26"/>
    </row>
    <row r="20" spans="1:15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6"/>
      <c r="H20" s="26"/>
      <c r="I20" s="28"/>
      <c r="J20" s="32"/>
      <c r="K20" s="28"/>
      <c r="L20" s="26"/>
      <c r="M20" s="26"/>
      <c r="N20" s="26"/>
      <c r="O20" s="26"/>
    </row>
    <row r="21" spans="1:15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6"/>
      <c r="H21" s="26"/>
      <c r="I21" s="28"/>
      <c r="J21" s="32"/>
      <c r="K21" s="28"/>
      <c r="L21" s="26"/>
      <c r="M21" s="26"/>
      <c r="N21" s="26"/>
      <c r="O21" s="26"/>
    </row>
    <row r="22" spans="1:15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6"/>
      <c r="H22" s="26"/>
      <c r="I22" s="28"/>
      <c r="J22" s="32"/>
      <c r="K22" s="28"/>
      <c r="L22" s="26"/>
      <c r="M22" s="26"/>
      <c r="N22" s="26"/>
      <c r="O22" s="26"/>
    </row>
    <row r="23" spans="1:15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6"/>
      <c r="H23" s="26"/>
      <c r="I23" s="28"/>
      <c r="J23" s="32"/>
      <c r="K23" s="28"/>
      <c r="L23" s="26"/>
      <c r="M23" s="26"/>
      <c r="N23" s="26"/>
      <c r="O23" s="26"/>
    </row>
    <row r="24" spans="1:15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6"/>
      <c r="H24" s="26"/>
      <c r="I24" s="28"/>
      <c r="J24" s="32"/>
      <c r="K24" s="28"/>
      <c r="L24" s="26"/>
      <c r="M24" s="26"/>
      <c r="N24" s="26"/>
      <c r="O24" s="26"/>
    </row>
    <row r="25" spans="1:15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6"/>
      <c r="H25" s="26"/>
      <c r="I25" s="28"/>
      <c r="J25" s="32"/>
      <c r="K25" s="28"/>
      <c r="L25" s="26"/>
      <c r="M25" s="26"/>
      <c r="N25" s="26"/>
      <c r="O25" s="26"/>
    </row>
    <row r="26" spans="1:15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6"/>
      <c r="H26" s="26"/>
      <c r="I26" s="28"/>
      <c r="J26" s="32"/>
      <c r="K26" s="28"/>
      <c r="L26" s="26"/>
      <c r="M26" s="26"/>
      <c r="N26" s="26"/>
      <c r="O26" s="26"/>
    </row>
    <row r="27" spans="1:15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6"/>
      <c r="H27" s="26"/>
      <c r="I27" s="28"/>
      <c r="J27" s="32"/>
      <c r="K27" s="28"/>
      <c r="L27" s="26"/>
      <c r="M27" s="26"/>
      <c r="N27" s="26"/>
      <c r="O27" s="26"/>
    </row>
    <row r="28" spans="1:15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6"/>
      <c r="H28" s="26"/>
      <c r="I28" s="28"/>
      <c r="J28" s="32"/>
      <c r="K28" s="28"/>
      <c r="L28" s="26"/>
      <c r="M28" s="26"/>
      <c r="N28" s="26"/>
      <c r="O28" s="26"/>
    </row>
    <row r="29" spans="1:15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6"/>
      <c r="H29" s="26"/>
      <c r="I29" s="28"/>
      <c r="J29" s="32"/>
      <c r="K29" s="28"/>
      <c r="L29" s="26"/>
      <c r="M29" s="26"/>
      <c r="N29" s="26"/>
      <c r="O29" s="26"/>
    </row>
    <row r="30" spans="1:15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26"/>
      <c r="H30" s="26"/>
      <c r="I30" s="28"/>
      <c r="J30" s="32"/>
      <c r="K30" s="28"/>
      <c r="L30" s="26"/>
      <c r="M30" s="26"/>
      <c r="N30" s="26"/>
      <c r="O30" s="26"/>
    </row>
    <row r="31" spans="1:15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26"/>
      <c r="H31" s="26"/>
      <c r="I31" s="28"/>
      <c r="J31" s="32"/>
      <c r="K31" s="28"/>
      <c r="L31" s="26"/>
      <c r="M31" s="26"/>
      <c r="N31" s="26"/>
      <c r="O31" s="26"/>
    </row>
    <row r="32" spans="1:15" x14ac:dyDescent="0.25">
      <c r="A32" t="e">
        <f>+#REF!</f>
        <v>#REF!</v>
      </c>
      <c r="B32" t="e">
        <f>+#REF!</f>
        <v>#REF!</v>
      </c>
      <c r="C32" s="26"/>
      <c r="D32" s="26"/>
      <c r="E32" s="26"/>
      <c r="F32" s="26"/>
      <c r="G32" s="26"/>
      <c r="H32" s="26"/>
      <c r="I32" s="28"/>
      <c r="J32" s="32"/>
      <c r="K32" s="28"/>
      <c r="L32" s="26"/>
      <c r="M32" s="26"/>
      <c r="N32" s="26"/>
      <c r="O32" s="26"/>
    </row>
    <row r="33" spans="1:15" x14ac:dyDescent="0.25">
      <c r="A33" t="e">
        <f>+#REF!</f>
        <v>#REF!</v>
      </c>
      <c r="B33" t="e">
        <f>+#REF!</f>
        <v>#REF!</v>
      </c>
      <c r="C33" s="26"/>
      <c r="D33" s="26"/>
      <c r="E33" s="26"/>
      <c r="F33" s="26"/>
      <c r="G33" s="26"/>
      <c r="H33" s="26"/>
      <c r="I33" s="33"/>
      <c r="J33" s="32"/>
      <c r="K33" s="28"/>
      <c r="L33" s="26"/>
      <c r="M33" s="26"/>
      <c r="N33" s="26"/>
      <c r="O33" s="26"/>
    </row>
    <row r="34" spans="1:15" x14ac:dyDescent="0.25">
      <c r="A34" t="e">
        <f>+#REF!</f>
        <v>#REF!</v>
      </c>
      <c r="B34" t="e">
        <f>+#REF!</f>
        <v>#REF!</v>
      </c>
      <c r="C34" s="26"/>
      <c r="D34" s="26"/>
      <c r="E34" s="26"/>
      <c r="F34" s="26"/>
      <c r="G34" s="26"/>
      <c r="H34" s="26"/>
      <c r="I34" s="33"/>
      <c r="J34" s="32"/>
      <c r="K34" s="28"/>
      <c r="L34" s="26"/>
      <c r="M34" s="26"/>
      <c r="N34" s="26"/>
      <c r="O34" s="26"/>
    </row>
    <row r="35" spans="1:15" x14ac:dyDescent="0.25">
      <c r="C35">
        <f>SUBTOTAL(103,tabAnexo02312[Fecha de Póliza])</f>
        <v>0</v>
      </c>
      <c r="D35" s="23"/>
      <c r="E35" s="23"/>
      <c r="H35" s="23"/>
      <c r="I35" s="24">
        <f>SUBTOTAL(109,tabAnexo02312[Saldo (al 31/dic/2022)])</f>
        <v>0</v>
      </c>
      <c r="J35" s="23"/>
      <c r="K35" s="35">
        <f>SUBTOTAL(109,tabAnexo02312[Importe])</f>
        <v>0</v>
      </c>
    </row>
    <row r="47" spans="1:15" x14ac:dyDescent="0.25">
      <c r="C47" s="1" t="s">
        <v>20</v>
      </c>
      <c r="D47" t="s">
        <v>19</v>
      </c>
    </row>
    <row r="48" spans="1:15" x14ac:dyDescent="0.25">
      <c r="A48" s="1" t="s">
        <v>20</v>
      </c>
      <c r="B48" t="s">
        <v>19</v>
      </c>
    </row>
  </sheetData>
  <mergeCells count="12">
    <mergeCell ref="C8:O8"/>
    <mergeCell ref="C9:D9"/>
    <mergeCell ref="E9:G9"/>
    <mergeCell ref="H9:J9"/>
    <mergeCell ref="K9:M9"/>
    <mergeCell ref="N9:O9"/>
    <mergeCell ref="C7:O7"/>
    <mergeCell ref="F1:I1"/>
    <mergeCell ref="E2:J2"/>
    <mergeCell ref="E3:J3"/>
    <mergeCell ref="E4:I4"/>
    <mergeCell ref="C6:O6"/>
  </mergeCells>
  <dataValidations count="2">
    <dataValidation type="list" allowBlank="1" showInputMessage="1" showErrorMessage="1" sqref="E11:E34">
      <formula1>"CFDI, Otros"</formula1>
    </dataValidation>
    <dataValidation type="list" allowBlank="1" showInputMessage="1" showErrorMessage="1" sqref="J11:J34">
      <formula1>"0-90 días,91-180 días, 181-365 días"</formula1>
    </dataValidation>
  </dataValidations>
  <printOptions horizontalCentered="1"/>
  <pageMargins left="0.7" right="0.7" top="0.75" bottom="0.75" header="0.3" footer="0.3"/>
  <pageSetup scale="52" fitToHeight="0" orientation="landscape" r:id="rId1"/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G1" zoomScaleNormal="100" workbookViewId="0">
      <selection activeCell="P10" sqref="P10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10.5703125" customWidth="1"/>
    <col min="6" max="6" width="31.42578125" customWidth="1"/>
    <col min="7" max="8" width="38.42578125" customWidth="1"/>
    <col min="9" max="9" width="13.28515625" customWidth="1"/>
    <col min="10" max="10" width="13" bestFit="1" customWidth="1"/>
    <col min="11" max="11" width="15.42578125" customWidth="1"/>
    <col min="12" max="12" width="11.5703125" bestFit="1" customWidth="1"/>
    <col min="13" max="13" width="15.140625" customWidth="1"/>
  </cols>
  <sheetData>
    <row r="1" spans="1:15" ht="38.25" customHeight="1" x14ac:dyDescent="0.25">
      <c r="C1" s="3"/>
      <c r="D1" s="8"/>
      <c r="E1" s="4" t="s">
        <v>13</v>
      </c>
      <c r="F1" s="102"/>
      <c r="G1" s="103"/>
      <c r="H1" s="103"/>
      <c r="I1" s="103"/>
      <c r="J1" s="10"/>
      <c r="K1" s="10"/>
      <c r="L1" s="19"/>
      <c r="M1" s="19"/>
      <c r="N1" s="20"/>
    </row>
    <row r="2" spans="1:15" x14ac:dyDescent="0.25">
      <c r="C2" s="3" t="s">
        <v>14</v>
      </c>
      <c r="E2" s="90"/>
      <c r="F2" s="91"/>
      <c r="G2" s="91"/>
      <c r="H2" s="91"/>
      <c r="I2" s="91"/>
      <c r="J2" s="91"/>
      <c r="K2" s="11"/>
      <c r="L2" s="21"/>
      <c r="M2" s="21"/>
      <c r="N2" s="20"/>
    </row>
    <row r="3" spans="1:15" x14ac:dyDescent="0.25">
      <c r="C3" s="1" t="s">
        <v>15</v>
      </c>
      <c r="E3" s="92"/>
      <c r="F3" s="93"/>
      <c r="G3" s="93"/>
      <c r="H3" s="93"/>
      <c r="I3" s="93"/>
      <c r="J3" s="93"/>
      <c r="K3" s="11"/>
      <c r="L3" s="21"/>
      <c r="M3" s="21"/>
      <c r="N3" s="20"/>
    </row>
    <row r="4" spans="1:15" x14ac:dyDescent="0.25">
      <c r="C4" s="1" t="s">
        <v>217</v>
      </c>
      <c r="E4" s="92"/>
      <c r="F4" s="93"/>
      <c r="G4" s="93"/>
      <c r="H4" s="93"/>
      <c r="I4" s="93"/>
      <c r="J4" s="12"/>
      <c r="K4" s="11"/>
      <c r="L4" s="21"/>
      <c r="M4" s="20"/>
      <c r="N4" s="20"/>
    </row>
    <row r="5" spans="1:15" x14ac:dyDescent="0.25">
      <c r="C5" s="1" t="s">
        <v>206</v>
      </c>
      <c r="E5" s="44">
        <v>2022</v>
      </c>
      <c r="L5" s="20"/>
      <c r="M5" s="20"/>
      <c r="N5" s="20"/>
    </row>
    <row r="6" spans="1:15" x14ac:dyDescent="0.25">
      <c r="C6" s="84" t="s">
        <v>52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x14ac:dyDescent="0.25">
      <c r="C7" s="84" t="s">
        <v>56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x14ac:dyDescent="0.25">
      <c r="C8" s="85" t="s">
        <v>57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x14ac:dyDescent="0.25">
      <c r="C9" s="99" t="s">
        <v>28</v>
      </c>
      <c r="D9" s="100"/>
      <c r="E9" s="95" t="s">
        <v>31</v>
      </c>
      <c r="F9" s="96"/>
      <c r="G9" s="96"/>
      <c r="H9" s="95" t="s">
        <v>58</v>
      </c>
      <c r="I9" s="96"/>
      <c r="J9" s="96"/>
      <c r="K9" s="95" t="s">
        <v>61</v>
      </c>
      <c r="L9" s="96"/>
      <c r="M9" s="97"/>
      <c r="N9" s="96" t="s">
        <v>3</v>
      </c>
      <c r="O9" s="101"/>
    </row>
    <row r="10" spans="1:15" ht="45" x14ac:dyDescent="0.25">
      <c r="A10" t="s">
        <v>23</v>
      </c>
      <c r="B10" t="s">
        <v>22</v>
      </c>
      <c r="C10" s="5" t="s">
        <v>29</v>
      </c>
      <c r="D10" s="6" t="s">
        <v>30</v>
      </c>
      <c r="E10" s="22" t="s">
        <v>17</v>
      </c>
      <c r="F10" s="5" t="s">
        <v>32</v>
      </c>
      <c r="G10" s="5" t="s">
        <v>33</v>
      </c>
      <c r="H10" s="5" t="s">
        <v>4</v>
      </c>
      <c r="I10" s="5" t="s">
        <v>301</v>
      </c>
      <c r="J10" s="5" t="s">
        <v>51</v>
      </c>
      <c r="K10" s="5" t="s">
        <v>26</v>
      </c>
      <c r="L10" s="6" t="s">
        <v>24</v>
      </c>
      <c r="M10" s="5" t="s">
        <v>27</v>
      </c>
      <c r="N10" s="5" t="s">
        <v>284</v>
      </c>
      <c r="O10" s="17" t="s">
        <v>8</v>
      </c>
    </row>
    <row r="11" spans="1:15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6"/>
      <c r="H11" s="26"/>
      <c r="I11" s="28"/>
      <c r="J11" s="32"/>
      <c r="K11" s="28"/>
      <c r="L11" s="27"/>
      <c r="M11" s="26"/>
      <c r="N11" s="26"/>
      <c r="O11" s="26"/>
    </row>
    <row r="12" spans="1:15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6"/>
      <c r="H12" s="26"/>
      <c r="I12" s="28"/>
      <c r="J12" s="32"/>
      <c r="K12" s="28"/>
      <c r="L12" s="26"/>
      <c r="M12" s="26"/>
      <c r="N12" s="26"/>
      <c r="O12" s="26"/>
    </row>
    <row r="13" spans="1:15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6"/>
      <c r="H13" s="26"/>
      <c r="I13" s="28"/>
      <c r="J13" s="32"/>
      <c r="K13" s="28"/>
      <c r="L13" s="26"/>
      <c r="M13" s="26"/>
      <c r="N13" s="26"/>
      <c r="O13" s="26"/>
    </row>
    <row r="14" spans="1:15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6"/>
      <c r="H14" s="26"/>
      <c r="I14" s="28"/>
      <c r="J14" s="32"/>
      <c r="K14" s="28"/>
      <c r="L14" s="26"/>
      <c r="M14" s="26"/>
      <c r="N14" s="26"/>
      <c r="O14" s="26"/>
    </row>
    <row r="15" spans="1:15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6"/>
      <c r="H15" s="26"/>
      <c r="I15" s="28"/>
      <c r="J15" s="32"/>
      <c r="K15" s="28"/>
      <c r="L15" s="26"/>
      <c r="M15" s="26"/>
      <c r="N15" s="26"/>
      <c r="O15" s="26"/>
    </row>
    <row r="16" spans="1:15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6"/>
      <c r="H16" s="26"/>
      <c r="I16" s="28"/>
      <c r="J16" s="32"/>
      <c r="K16" s="28"/>
      <c r="L16" s="26"/>
      <c r="M16" s="26"/>
      <c r="N16" s="26"/>
      <c r="O16" s="26"/>
    </row>
    <row r="17" spans="1:15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6"/>
      <c r="H17" s="26"/>
      <c r="I17" s="28"/>
      <c r="J17" s="32"/>
      <c r="K17" s="28"/>
      <c r="L17" s="26"/>
      <c r="M17" s="26"/>
      <c r="N17" s="26"/>
      <c r="O17" s="26"/>
    </row>
    <row r="18" spans="1:15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6"/>
      <c r="H18" s="26"/>
      <c r="I18" s="28"/>
      <c r="J18" s="32"/>
      <c r="K18" s="28"/>
      <c r="L18" s="26"/>
      <c r="M18" s="26"/>
      <c r="N18" s="26"/>
      <c r="O18" s="26"/>
    </row>
    <row r="19" spans="1:15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6"/>
      <c r="H19" s="26"/>
      <c r="I19" s="28"/>
      <c r="J19" s="32"/>
      <c r="K19" s="28"/>
      <c r="L19" s="26"/>
      <c r="M19" s="26"/>
      <c r="N19" s="26"/>
      <c r="O19" s="26"/>
    </row>
    <row r="20" spans="1:15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6"/>
      <c r="H20" s="26"/>
      <c r="I20" s="28"/>
      <c r="J20" s="32"/>
      <c r="K20" s="28"/>
      <c r="L20" s="26"/>
      <c r="M20" s="26"/>
      <c r="N20" s="26"/>
      <c r="O20" s="26"/>
    </row>
    <row r="21" spans="1:15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6"/>
      <c r="H21" s="26"/>
      <c r="I21" s="28"/>
      <c r="J21" s="32"/>
      <c r="K21" s="28"/>
      <c r="L21" s="26"/>
      <c r="M21" s="26"/>
      <c r="N21" s="26"/>
      <c r="O21" s="26"/>
    </row>
    <row r="22" spans="1:15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6"/>
      <c r="H22" s="26"/>
      <c r="I22" s="28"/>
      <c r="J22" s="32"/>
      <c r="K22" s="28"/>
      <c r="L22" s="26"/>
      <c r="M22" s="26"/>
      <c r="N22" s="26"/>
      <c r="O22" s="26"/>
    </row>
    <row r="23" spans="1:15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6"/>
      <c r="H23" s="26"/>
      <c r="I23" s="28"/>
      <c r="J23" s="32"/>
      <c r="K23" s="28"/>
      <c r="L23" s="26"/>
      <c r="M23" s="26"/>
      <c r="N23" s="26"/>
      <c r="O23" s="26"/>
    </row>
    <row r="24" spans="1:15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6"/>
      <c r="H24" s="26"/>
      <c r="I24" s="28"/>
      <c r="J24" s="32"/>
      <c r="K24" s="28"/>
      <c r="L24" s="26"/>
      <c r="M24" s="26"/>
      <c r="N24" s="26"/>
      <c r="O24" s="26"/>
    </row>
    <row r="25" spans="1:15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6"/>
      <c r="H25" s="26"/>
      <c r="I25" s="28"/>
      <c r="J25" s="32"/>
      <c r="K25" s="28"/>
      <c r="L25" s="26"/>
      <c r="M25" s="26"/>
      <c r="N25" s="26"/>
      <c r="O25" s="26"/>
    </row>
    <row r="26" spans="1:15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6"/>
      <c r="H26" s="26"/>
      <c r="I26" s="28"/>
      <c r="J26" s="32"/>
      <c r="K26" s="28"/>
      <c r="L26" s="26"/>
      <c r="M26" s="26"/>
      <c r="N26" s="26"/>
      <c r="O26" s="26"/>
    </row>
    <row r="27" spans="1:15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6"/>
      <c r="H27" s="26"/>
      <c r="I27" s="28"/>
      <c r="J27" s="32"/>
      <c r="K27" s="28"/>
      <c r="L27" s="26"/>
      <c r="M27" s="26"/>
      <c r="N27" s="26"/>
      <c r="O27" s="26"/>
    </row>
    <row r="28" spans="1:15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6"/>
      <c r="H28" s="26"/>
      <c r="I28" s="28"/>
      <c r="J28" s="32"/>
      <c r="K28" s="28"/>
      <c r="L28" s="26"/>
      <c r="M28" s="26"/>
      <c r="N28" s="26"/>
      <c r="O28" s="26"/>
    </row>
    <row r="29" spans="1:15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6"/>
      <c r="H29" s="26"/>
      <c r="I29" s="28"/>
      <c r="J29" s="32"/>
      <c r="K29" s="28"/>
      <c r="L29" s="26"/>
      <c r="M29" s="26"/>
      <c r="N29" s="26"/>
      <c r="O29" s="26"/>
    </row>
    <row r="30" spans="1:15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26"/>
      <c r="H30" s="26"/>
      <c r="I30" s="28"/>
      <c r="J30" s="32"/>
      <c r="K30" s="28"/>
      <c r="L30" s="26"/>
      <c r="M30" s="26"/>
      <c r="N30" s="26"/>
      <c r="O30" s="26"/>
    </row>
    <row r="31" spans="1:15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26"/>
      <c r="H31" s="26"/>
      <c r="I31" s="28"/>
      <c r="J31" s="32"/>
      <c r="K31" s="28"/>
      <c r="L31" s="26"/>
      <c r="M31" s="26"/>
      <c r="N31" s="26"/>
      <c r="O31" s="26"/>
    </row>
    <row r="32" spans="1:15" x14ac:dyDescent="0.25">
      <c r="A32" t="e">
        <f>+#REF!</f>
        <v>#REF!</v>
      </c>
      <c r="B32" t="e">
        <f>+#REF!</f>
        <v>#REF!</v>
      </c>
      <c r="C32" s="26"/>
      <c r="D32" s="26"/>
      <c r="E32" s="26"/>
      <c r="F32" s="26"/>
      <c r="G32" s="26"/>
      <c r="H32" s="26"/>
      <c r="I32" s="28"/>
      <c r="J32" s="32"/>
      <c r="K32" s="28"/>
      <c r="L32" s="26"/>
      <c r="M32" s="26"/>
      <c r="N32" s="26"/>
      <c r="O32" s="26"/>
    </row>
    <row r="33" spans="1:15" x14ac:dyDescent="0.25">
      <c r="A33" t="e">
        <f>+#REF!</f>
        <v>#REF!</v>
      </c>
      <c r="B33" t="e">
        <f>+#REF!</f>
        <v>#REF!</v>
      </c>
      <c r="C33" s="26"/>
      <c r="D33" s="26"/>
      <c r="E33" s="26"/>
      <c r="F33" s="26"/>
      <c r="G33" s="26"/>
      <c r="H33" s="26"/>
      <c r="I33" s="33"/>
      <c r="J33" s="32"/>
      <c r="K33" s="28"/>
      <c r="L33" s="26"/>
      <c r="M33" s="26"/>
      <c r="N33" s="26"/>
      <c r="O33" s="26"/>
    </row>
    <row r="34" spans="1:15" x14ac:dyDescent="0.25">
      <c r="A34" t="e">
        <f>+#REF!</f>
        <v>#REF!</v>
      </c>
      <c r="B34" t="e">
        <f>+#REF!</f>
        <v>#REF!</v>
      </c>
      <c r="C34" s="26"/>
      <c r="D34" s="26"/>
      <c r="E34" s="26"/>
      <c r="F34" s="26"/>
      <c r="G34" s="26"/>
      <c r="H34" s="26"/>
      <c r="I34" s="33"/>
      <c r="J34" s="32"/>
      <c r="K34" s="28"/>
      <c r="L34" s="26"/>
      <c r="M34" s="26"/>
      <c r="N34" s="26"/>
      <c r="O34" s="26"/>
    </row>
    <row r="35" spans="1:15" x14ac:dyDescent="0.25">
      <c r="C35">
        <f>SUBTOTAL(103,tabAnexo0231217[Fecha de Póliza])</f>
        <v>0</v>
      </c>
      <c r="D35" s="23"/>
      <c r="E35" s="23"/>
      <c r="H35" s="23"/>
      <c r="I35" s="24">
        <f>SUBTOTAL(109,tabAnexo0231217[Saldo (al 31/dic/2022)])</f>
        <v>0</v>
      </c>
      <c r="J35" s="23"/>
      <c r="K35" s="35">
        <f>SUBTOTAL(109,tabAnexo0231217[Importe])</f>
        <v>0</v>
      </c>
    </row>
    <row r="47" spans="1:15" x14ac:dyDescent="0.25">
      <c r="C47" s="1" t="s">
        <v>20</v>
      </c>
      <c r="D47" t="s">
        <v>19</v>
      </c>
    </row>
    <row r="48" spans="1:15" x14ac:dyDescent="0.25">
      <c r="A48" s="1" t="s">
        <v>20</v>
      </c>
      <c r="B48" t="s">
        <v>19</v>
      </c>
    </row>
  </sheetData>
  <mergeCells count="12">
    <mergeCell ref="C8:O8"/>
    <mergeCell ref="C9:D9"/>
    <mergeCell ref="E9:G9"/>
    <mergeCell ref="H9:J9"/>
    <mergeCell ref="K9:M9"/>
    <mergeCell ref="N9:O9"/>
    <mergeCell ref="C7:O7"/>
    <mergeCell ref="F1:I1"/>
    <mergeCell ref="E2:J2"/>
    <mergeCell ref="E3:J3"/>
    <mergeCell ref="E4:I4"/>
    <mergeCell ref="C6:O6"/>
  </mergeCells>
  <dataValidations count="2">
    <dataValidation type="list" allowBlank="1" showInputMessage="1" showErrorMessage="1" sqref="J11:J34">
      <formula1>"0-90 días,91-180 días, 181-365 días"</formula1>
    </dataValidation>
    <dataValidation type="list" allowBlank="1" showInputMessage="1" showErrorMessage="1" sqref="E11:E34">
      <formula1>"CFDI, Otros"</formula1>
    </dataValidation>
  </dataValidations>
  <printOptions horizontalCentered="1"/>
  <pageMargins left="0.7" right="0.7" top="0.75" bottom="0.75" header="0.3" footer="0.3"/>
  <pageSetup scale="52" fitToHeight="0" orientation="landscape" r:id="rId1"/>
  <drawing r:id="rId2"/>
  <legacy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C1" zoomScaleNormal="100" workbookViewId="0">
      <selection activeCell="C11" sqref="C11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10.5703125" customWidth="1"/>
    <col min="6" max="6" width="31.42578125" customWidth="1"/>
    <col min="7" max="8" width="38.42578125" customWidth="1"/>
    <col min="9" max="9" width="13.28515625" customWidth="1"/>
    <col min="10" max="10" width="13" bestFit="1" customWidth="1"/>
    <col min="11" max="11" width="15.42578125" customWidth="1"/>
    <col min="12" max="12" width="11.5703125" bestFit="1" customWidth="1"/>
    <col min="13" max="13" width="15.140625" customWidth="1"/>
  </cols>
  <sheetData>
    <row r="1" spans="1:15" ht="38.25" customHeight="1" x14ac:dyDescent="0.25">
      <c r="C1" s="3"/>
      <c r="D1" s="8"/>
      <c r="E1" s="4" t="s">
        <v>13</v>
      </c>
      <c r="F1" s="102"/>
      <c r="G1" s="103"/>
      <c r="H1" s="103"/>
      <c r="I1" s="103"/>
      <c r="J1" s="10"/>
      <c r="K1" s="10"/>
      <c r="L1" s="19"/>
      <c r="M1" s="19"/>
      <c r="N1" s="20"/>
    </row>
    <row r="2" spans="1:15" x14ac:dyDescent="0.25">
      <c r="C2" s="3" t="s">
        <v>14</v>
      </c>
      <c r="E2" s="90"/>
      <c r="F2" s="91"/>
      <c r="G2" s="91"/>
      <c r="H2" s="91"/>
      <c r="I2" s="91"/>
      <c r="J2" s="91"/>
      <c r="K2" s="11"/>
      <c r="L2" s="21"/>
      <c r="M2" s="21"/>
      <c r="N2" s="20"/>
    </row>
    <row r="3" spans="1:15" x14ac:dyDescent="0.25">
      <c r="C3" s="1" t="s">
        <v>15</v>
      </c>
      <c r="E3" s="92"/>
      <c r="F3" s="93"/>
      <c r="G3" s="93"/>
      <c r="H3" s="93"/>
      <c r="I3" s="93"/>
      <c r="J3" s="93"/>
      <c r="K3" s="11"/>
      <c r="L3" s="21"/>
      <c r="M3" s="21"/>
      <c r="N3" s="20"/>
    </row>
    <row r="4" spans="1:15" x14ac:dyDescent="0.25">
      <c r="C4" s="1" t="s">
        <v>217</v>
      </c>
      <c r="E4" s="92"/>
      <c r="F4" s="93"/>
      <c r="G4" s="93"/>
      <c r="H4" s="93"/>
      <c r="I4" s="93"/>
      <c r="J4" s="12"/>
      <c r="K4" s="11"/>
      <c r="L4" s="21"/>
      <c r="M4" s="20"/>
      <c r="N4" s="20"/>
    </row>
    <row r="5" spans="1:15" x14ac:dyDescent="0.25">
      <c r="C5" s="1" t="s">
        <v>206</v>
      </c>
      <c r="E5" s="44">
        <v>2022</v>
      </c>
      <c r="L5" s="20"/>
      <c r="M5" s="20"/>
      <c r="N5" s="20"/>
    </row>
    <row r="6" spans="1:15" x14ac:dyDescent="0.25">
      <c r="C6" s="84" t="s">
        <v>52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x14ac:dyDescent="0.25">
      <c r="C7" s="84" t="s">
        <v>59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x14ac:dyDescent="0.25">
      <c r="C8" s="85" t="s">
        <v>60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x14ac:dyDescent="0.25">
      <c r="C9" s="99" t="s">
        <v>28</v>
      </c>
      <c r="D9" s="100"/>
      <c r="E9" s="95" t="s">
        <v>31</v>
      </c>
      <c r="F9" s="96"/>
      <c r="G9" s="96"/>
      <c r="H9" s="95" t="s">
        <v>55</v>
      </c>
      <c r="I9" s="96"/>
      <c r="J9" s="96"/>
      <c r="K9" s="95" t="s">
        <v>61</v>
      </c>
      <c r="L9" s="96"/>
      <c r="M9" s="97"/>
      <c r="N9" s="96" t="s">
        <v>3</v>
      </c>
      <c r="O9" s="101"/>
    </row>
    <row r="10" spans="1:15" ht="45" x14ac:dyDescent="0.25">
      <c r="A10" t="s">
        <v>23</v>
      </c>
      <c r="B10" t="s">
        <v>22</v>
      </c>
      <c r="C10" s="5" t="s">
        <v>29</v>
      </c>
      <c r="D10" s="6" t="s">
        <v>30</v>
      </c>
      <c r="E10" s="22" t="s">
        <v>17</v>
      </c>
      <c r="F10" s="5" t="s">
        <v>32</v>
      </c>
      <c r="G10" s="5" t="s">
        <v>33</v>
      </c>
      <c r="H10" s="5" t="s">
        <v>4</v>
      </c>
      <c r="I10" s="5" t="s">
        <v>301</v>
      </c>
      <c r="J10" s="5" t="s">
        <v>51</v>
      </c>
      <c r="K10" s="5" t="s">
        <v>26</v>
      </c>
      <c r="L10" s="6" t="s">
        <v>24</v>
      </c>
      <c r="M10" s="5" t="s">
        <v>27</v>
      </c>
      <c r="N10" s="5" t="s">
        <v>284</v>
      </c>
      <c r="O10" s="17" t="s">
        <v>8</v>
      </c>
    </row>
    <row r="11" spans="1:15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6"/>
      <c r="H11" s="26"/>
      <c r="I11" s="28"/>
      <c r="J11" s="32"/>
      <c r="K11" s="28"/>
      <c r="L11" s="27"/>
      <c r="M11" s="26"/>
      <c r="N11" s="26"/>
      <c r="O11" s="26"/>
    </row>
    <row r="12" spans="1:15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6"/>
      <c r="H12" s="26"/>
      <c r="I12" s="28"/>
      <c r="J12" s="32"/>
      <c r="K12" s="28"/>
      <c r="L12" s="26"/>
      <c r="M12" s="26"/>
      <c r="N12" s="26"/>
      <c r="O12" s="26"/>
    </row>
    <row r="13" spans="1:15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6"/>
      <c r="H13" s="26"/>
      <c r="I13" s="28"/>
      <c r="J13" s="32"/>
      <c r="K13" s="28"/>
      <c r="L13" s="26"/>
      <c r="M13" s="26"/>
      <c r="N13" s="26"/>
      <c r="O13" s="26"/>
    </row>
    <row r="14" spans="1:15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6"/>
      <c r="H14" s="26"/>
      <c r="I14" s="28"/>
      <c r="J14" s="32"/>
      <c r="K14" s="28"/>
      <c r="L14" s="26"/>
      <c r="M14" s="26"/>
      <c r="N14" s="26"/>
      <c r="O14" s="26"/>
    </row>
    <row r="15" spans="1:15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6"/>
      <c r="H15" s="26"/>
      <c r="I15" s="28"/>
      <c r="J15" s="32"/>
      <c r="K15" s="28"/>
      <c r="L15" s="26"/>
      <c r="M15" s="26"/>
      <c r="N15" s="26"/>
      <c r="O15" s="26"/>
    </row>
    <row r="16" spans="1:15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6"/>
      <c r="H16" s="26"/>
      <c r="I16" s="28"/>
      <c r="J16" s="32"/>
      <c r="K16" s="28"/>
      <c r="L16" s="26"/>
      <c r="M16" s="26"/>
      <c r="N16" s="26"/>
      <c r="O16" s="26"/>
    </row>
    <row r="17" spans="1:15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6"/>
      <c r="H17" s="26"/>
      <c r="I17" s="28"/>
      <c r="J17" s="32"/>
      <c r="K17" s="28"/>
      <c r="L17" s="26"/>
      <c r="M17" s="26"/>
      <c r="N17" s="26"/>
      <c r="O17" s="26"/>
    </row>
    <row r="18" spans="1:15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6"/>
      <c r="H18" s="26"/>
      <c r="I18" s="28"/>
      <c r="J18" s="32"/>
      <c r="K18" s="28"/>
      <c r="L18" s="26"/>
      <c r="M18" s="26"/>
      <c r="N18" s="26"/>
      <c r="O18" s="26"/>
    </row>
    <row r="19" spans="1:15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6"/>
      <c r="H19" s="26"/>
      <c r="I19" s="28"/>
      <c r="J19" s="32"/>
      <c r="K19" s="28"/>
      <c r="L19" s="26"/>
      <c r="M19" s="26"/>
      <c r="N19" s="26"/>
      <c r="O19" s="26"/>
    </row>
    <row r="20" spans="1:15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6"/>
      <c r="H20" s="26"/>
      <c r="I20" s="28"/>
      <c r="J20" s="32"/>
      <c r="K20" s="28"/>
      <c r="L20" s="26"/>
      <c r="M20" s="26"/>
      <c r="N20" s="26"/>
      <c r="O20" s="26"/>
    </row>
    <row r="21" spans="1:15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6"/>
      <c r="H21" s="26"/>
      <c r="I21" s="28"/>
      <c r="J21" s="32"/>
      <c r="K21" s="28"/>
      <c r="L21" s="26"/>
      <c r="M21" s="26"/>
      <c r="N21" s="26"/>
      <c r="O21" s="26"/>
    </row>
    <row r="22" spans="1:15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6"/>
      <c r="H22" s="26"/>
      <c r="I22" s="28"/>
      <c r="J22" s="32"/>
      <c r="K22" s="28"/>
      <c r="L22" s="26"/>
      <c r="M22" s="26"/>
      <c r="N22" s="26"/>
      <c r="O22" s="26"/>
    </row>
    <row r="23" spans="1:15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6"/>
      <c r="H23" s="26"/>
      <c r="I23" s="28"/>
      <c r="J23" s="32"/>
      <c r="K23" s="28"/>
      <c r="L23" s="26"/>
      <c r="M23" s="26"/>
      <c r="N23" s="26"/>
      <c r="O23" s="26"/>
    </row>
    <row r="24" spans="1:15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6"/>
      <c r="H24" s="26"/>
      <c r="I24" s="28"/>
      <c r="J24" s="32"/>
      <c r="K24" s="28"/>
      <c r="L24" s="26"/>
      <c r="M24" s="26"/>
      <c r="N24" s="26"/>
      <c r="O24" s="26"/>
    </row>
    <row r="25" spans="1:15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6"/>
      <c r="H25" s="26"/>
      <c r="I25" s="28"/>
      <c r="J25" s="32"/>
      <c r="K25" s="28"/>
      <c r="L25" s="26"/>
      <c r="M25" s="26"/>
      <c r="N25" s="26"/>
      <c r="O25" s="26"/>
    </row>
    <row r="26" spans="1:15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6"/>
      <c r="H26" s="26"/>
      <c r="I26" s="28"/>
      <c r="J26" s="32"/>
      <c r="K26" s="28"/>
      <c r="L26" s="26"/>
      <c r="M26" s="26"/>
      <c r="N26" s="26"/>
      <c r="O26" s="26"/>
    </row>
    <row r="27" spans="1:15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6"/>
      <c r="H27" s="26"/>
      <c r="I27" s="28"/>
      <c r="J27" s="32"/>
      <c r="K27" s="28"/>
      <c r="L27" s="26"/>
      <c r="M27" s="26"/>
      <c r="N27" s="26"/>
      <c r="O27" s="26"/>
    </row>
    <row r="28" spans="1:15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6"/>
      <c r="H28" s="26"/>
      <c r="I28" s="28"/>
      <c r="J28" s="32"/>
      <c r="K28" s="28"/>
      <c r="L28" s="26"/>
      <c r="M28" s="26"/>
      <c r="N28" s="26"/>
      <c r="O28" s="26"/>
    </row>
    <row r="29" spans="1:15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6"/>
      <c r="H29" s="26"/>
      <c r="I29" s="28"/>
      <c r="J29" s="32"/>
      <c r="K29" s="28"/>
      <c r="L29" s="26"/>
      <c r="M29" s="26"/>
      <c r="N29" s="26"/>
      <c r="O29" s="26"/>
    </row>
    <row r="30" spans="1:15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26"/>
      <c r="H30" s="26"/>
      <c r="I30" s="28"/>
      <c r="J30" s="32"/>
      <c r="K30" s="28"/>
      <c r="L30" s="26"/>
      <c r="M30" s="26"/>
      <c r="N30" s="26"/>
      <c r="O30" s="26"/>
    </row>
    <row r="31" spans="1:15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26"/>
      <c r="H31" s="26"/>
      <c r="I31" s="28"/>
      <c r="J31" s="32"/>
      <c r="K31" s="28"/>
      <c r="L31" s="26"/>
      <c r="M31" s="26"/>
      <c r="N31" s="26"/>
      <c r="O31" s="26"/>
    </row>
    <row r="32" spans="1:15" x14ac:dyDescent="0.25">
      <c r="A32" t="e">
        <f>+#REF!</f>
        <v>#REF!</v>
      </c>
      <c r="B32" t="e">
        <f>+#REF!</f>
        <v>#REF!</v>
      </c>
      <c r="C32" s="26"/>
      <c r="D32" s="26"/>
      <c r="E32" s="26"/>
      <c r="F32" s="26"/>
      <c r="G32" s="26"/>
      <c r="H32" s="26"/>
      <c r="I32" s="28"/>
      <c r="J32" s="32"/>
      <c r="K32" s="28"/>
      <c r="L32" s="26"/>
      <c r="M32" s="26"/>
      <c r="N32" s="26"/>
      <c r="O32" s="26"/>
    </row>
    <row r="33" spans="1:15" x14ac:dyDescent="0.25">
      <c r="A33" t="e">
        <f>+#REF!</f>
        <v>#REF!</v>
      </c>
      <c r="B33" t="e">
        <f>+#REF!</f>
        <v>#REF!</v>
      </c>
      <c r="C33" s="26"/>
      <c r="D33" s="26"/>
      <c r="E33" s="26"/>
      <c r="F33" s="26"/>
      <c r="G33" s="26"/>
      <c r="H33" s="26"/>
      <c r="I33" s="33"/>
      <c r="J33" s="32"/>
      <c r="K33" s="28"/>
      <c r="L33" s="26"/>
      <c r="M33" s="26"/>
      <c r="N33" s="26"/>
      <c r="O33" s="26"/>
    </row>
    <row r="34" spans="1:15" x14ac:dyDescent="0.25">
      <c r="A34" t="e">
        <f>+#REF!</f>
        <v>#REF!</v>
      </c>
      <c r="B34" t="e">
        <f>+#REF!</f>
        <v>#REF!</v>
      </c>
      <c r="C34" s="26"/>
      <c r="D34" s="26"/>
      <c r="E34" s="26"/>
      <c r="F34" s="26"/>
      <c r="G34" s="26"/>
      <c r="H34" s="26"/>
      <c r="I34" s="33"/>
      <c r="J34" s="32"/>
      <c r="K34" s="28"/>
      <c r="L34" s="26"/>
      <c r="M34" s="26"/>
      <c r="N34" s="26"/>
      <c r="O34" s="26"/>
    </row>
    <row r="35" spans="1:15" x14ac:dyDescent="0.25">
      <c r="C35">
        <f>SUBTOTAL(103,tabAnexo0231218[Fecha de Póliza])</f>
        <v>0</v>
      </c>
      <c r="D35" s="76"/>
      <c r="E35" s="76"/>
      <c r="H35" s="76"/>
      <c r="I35" s="77">
        <f>SUBTOTAL(109,tabAnexo0231218[Saldo (al 31/dic/2022)])</f>
        <v>0</v>
      </c>
      <c r="J35" s="76"/>
      <c r="K35" s="77">
        <f>SUBTOTAL(109,tabAnexo0231218[Importe])</f>
        <v>0</v>
      </c>
    </row>
    <row r="47" spans="1:15" x14ac:dyDescent="0.25">
      <c r="C47" s="1" t="s">
        <v>20</v>
      </c>
      <c r="D47" t="s">
        <v>19</v>
      </c>
    </row>
    <row r="48" spans="1:15" x14ac:dyDescent="0.25">
      <c r="A48" s="1" t="s">
        <v>20</v>
      </c>
      <c r="B48" t="s">
        <v>19</v>
      </c>
    </row>
  </sheetData>
  <mergeCells count="12">
    <mergeCell ref="C8:O8"/>
    <mergeCell ref="C9:D9"/>
    <mergeCell ref="E9:G9"/>
    <mergeCell ref="H9:J9"/>
    <mergeCell ref="K9:M9"/>
    <mergeCell ref="N9:O9"/>
    <mergeCell ref="C7:O7"/>
    <mergeCell ref="F1:I1"/>
    <mergeCell ref="E2:J2"/>
    <mergeCell ref="E3:J3"/>
    <mergeCell ref="E4:I4"/>
    <mergeCell ref="C6:O6"/>
  </mergeCells>
  <dataValidations count="2">
    <dataValidation type="list" allowBlank="1" showInputMessage="1" showErrorMessage="1" sqref="J11:J34">
      <formula1>"0-90 días,91-180 días, 181-365 días"</formula1>
    </dataValidation>
    <dataValidation type="list" allowBlank="1" showInputMessage="1" showErrorMessage="1" sqref="E11:E34">
      <formula1>"CFDI, Otros"</formula1>
    </dataValidation>
  </dataValidations>
  <printOptions horizontalCentered="1"/>
  <pageMargins left="0.7" right="0.7" top="0.75" bottom="0.75" header="0.3" footer="0.3"/>
  <pageSetup scale="52" fitToHeight="0" orientation="landscape" r:id="rId1"/>
  <drawing r:id="rId2"/>
  <legacy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G1" zoomScaleNormal="100" workbookViewId="0">
      <selection activeCell="P10" sqref="P10"/>
    </sheetView>
  </sheetViews>
  <sheetFormatPr baseColWidth="10" defaultRowHeight="15" outlineLevelCol="1" x14ac:dyDescent="0.25"/>
  <cols>
    <col min="1" max="1" width="7.5703125" hidden="1" customWidth="1" outlineLevel="1"/>
    <col min="2" max="2" width="7.28515625" hidden="1" customWidth="1" outlineLevel="1"/>
    <col min="3" max="3" width="13.7109375" bestFit="1" customWidth="1" collapsed="1"/>
    <col min="4" max="4" width="11.42578125" customWidth="1"/>
    <col min="5" max="5" width="10.5703125" customWidth="1"/>
    <col min="6" max="6" width="31.42578125" customWidth="1"/>
    <col min="7" max="7" width="34.7109375" customWidth="1"/>
    <col min="8" max="8" width="30.7109375" customWidth="1"/>
    <col min="9" max="9" width="13.28515625" customWidth="1"/>
    <col min="10" max="10" width="13" bestFit="1" customWidth="1"/>
    <col min="11" max="11" width="10.7109375" customWidth="1"/>
    <col min="12" max="12" width="13.28515625" customWidth="1"/>
    <col min="13" max="13" width="7.7109375" customWidth="1"/>
  </cols>
  <sheetData>
    <row r="1" spans="1:16" ht="38.25" customHeight="1" x14ac:dyDescent="0.25">
      <c r="C1" s="3"/>
      <c r="D1" s="8"/>
      <c r="E1" s="4" t="s">
        <v>13</v>
      </c>
      <c r="F1" s="102"/>
      <c r="G1" s="103"/>
      <c r="H1" s="103"/>
      <c r="I1" s="103"/>
      <c r="J1" s="10"/>
      <c r="K1" s="10"/>
      <c r="L1" s="19"/>
      <c r="M1" s="19"/>
      <c r="N1" s="20"/>
    </row>
    <row r="2" spans="1:16" x14ac:dyDescent="0.25">
      <c r="C2" s="3" t="s">
        <v>14</v>
      </c>
      <c r="E2" s="90"/>
      <c r="F2" s="91"/>
      <c r="G2" s="91"/>
      <c r="H2" s="91"/>
      <c r="I2" s="91"/>
      <c r="J2" s="91"/>
      <c r="K2" s="11"/>
      <c r="L2" s="21"/>
      <c r="M2" s="21"/>
      <c r="N2" s="20"/>
    </row>
    <row r="3" spans="1:16" x14ac:dyDescent="0.25">
      <c r="C3" s="1" t="s">
        <v>15</v>
      </c>
      <c r="E3" s="92"/>
      <c r="F3" s="93"/>
      <c r="G3" s="93"/>
      <c r="H3" s="93"/>
      <c r="I3" s="93"/>
      <c r="J3" s="93"/>
      <c r="K3" s="11"/>
      <c r="L3" s="21"/>
      <c r="M3" s="21"/>
      <c r="N3" s="20"/>
    </row>
    <row r="4" spans="1:16" x14ac:dyDescent="0.25">
      <c r="C4" s="1" t="s">
        <v>217</v>
      </c>
      <c r="E4" s="92"/>
      <c r="F4" s="93"/>
      <c r="G4" s="93"/>
      <c r="H4" s="93"/>
      <c r="I4" s="93"/>
      <c r="J4" s="12"/>
      <c r="K4" s="11"/>
      <c r="L4" s="21"/>
      <c r="M4" s="20"/>
      <c r="N4" s="20"/>
    </row>
    <row r="5" spans="1:16" x14ac:dyDescent="0.25">
      <c r="C5" s="3" t="s">
        <v>206</v>
      </c>
      <c r="E5" s="44">
        <v>2022</v>
      </c>
      <c r="L5" s="20"/>
      <c r="M5" s="20"/>
      <c r="N5" s="20"/>
    </row>
    <row r="6" spans="1:16" x14ac:dyDescent="0.25">
      <c r="C6" s="84" t="s">
        <v>52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6" x14ac:dyDescent="0.25">
      <c r="C7" s="84" t="s">
        <v>62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6" x14ac:dyDescent="0.25">
      <c r="C8" s="85" t="s">
        <v>63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104"/>
    </row>
    <row r="9" spans="1:16" x14ac:dyDescent="0.25">
      <c r="C9" s="99" t="s">
        <v>28</v>
      </c>
      <c r="D9" s="100"/>
      <c r="E9" s="95" t="s">
        <v>31</v>
      </c>
      <c r="F9" s="96"/>
      <c r="G9" s="97"/>
      <c r="H9" s="96" t="s">
        <v>55</v>
      </c>
      <c r="I9" s="96"/>
      <c r="J9" s="97"/>
      <c r="K9" s="96" t="s">
        <v>64</v>
      </c>
      <c r="L9" s="96"/>
      <c r="M9" s="96"/>
      <c r="N9" s="97"/>
      <c r="O9" s="96" t="s">
        <v>3</v>
      </c>
      <c r="P9" s="96"/>
    </row>
    <row r="10" spans="1:16" ht="45" x14ac:dyDescent="0.25">
      <c r="A10" t="s">
        <v>23</v>
      </c>
      <c r="B10" t="s">
        <v>22</v>
      </c>
      <c r="C10" s="5" t="s">
        <v>29</v>
      </c>
      <c r="D10" s="6" t="s">
        <v>30</v>
      </c>
      <c r="E10" s="22" t="s">
        <v>17</v>
      </c>
      <c r="F10" s="5" t="s">
        <v>32</v>
      </c>
      <c r="G10" s="5" t="s">
        <v>33</v>
      </c>
      <c r="H10" s="5" t="s">
        <v>4</v>
      </c>
      <c r="I10" s="5" t="s">
        <v>301</v>
      </c>
      <c r="J10" s="5" t="s">
        <v>51</v>
      </c>
      <c r="K10" s="5" t="s">
        <v>65</v>
      </c>
      <c r="L10" s="5" t="s">
        <v>26</v>
      </c>
      <c r="M10" s="6" t="s">
        <v>24</v>
      </c>
      <c r="N10" s="5" t="s">
        <v>27</v>
      </c>
      <c r="O10" s="5" t="s">
        <v>284</v>
      </c>
      <c r="P10" s="17" t="s">
        <v>8</v>
      </c>
    </row>
    <row r="11" spans="1:16" x14ac:dyDescent="0.25">
      <c r="A11" t="e">
        <f>+#REF!</f>
        <v>#REF!</v>
      </c>
      <c r="B11" t="e">
        <f>+#REF!</f>
        <v>#REF!</v>
      </c>
      <c r="C11" s="27"/>
      <c r="D11" s="26"/>
      <c r="E11" s="26"/>
      <c r="F11" s="26"/>
      <c r="G11" s="29"/>
      <c r="H11" s="29"/>
      <c r="I11" s="28"/>
      <c r="J11" s="32"/>
      <c r="K11" s="32"/>
      <c r="L11" s="28"/>
      <c r="M11" s="27"/>
      <c r="N11" s="26"/>
      <c r="O11" s="26"/>
      <c r="P11" s="29"/>
    </row>
    <row r="12" spans="1:16" x14ac:dyDescent="0.25">
      <c r="A12" t="e">
        <f>+#REF!</f>
        <v>#REF!</v>
      </c>
      <c r="B12" t="e">
        <f>+#REF!</f>
        <v>#REF!</v>
      </c>
      <c r="C12" s="26"/>
      <c r="D12" s="26"/>
      <c r="E12" s="26"/>
      <c r="F12" s="26"/>
      <c r="G12" s="29"/>
      <c r="H12" s="29"/>
      <c r="I12" s="28"/>
      <c r="J12" s="32"/>
      <c r="K12" s="32"/>
      <c r="L12" s="28"/>
      <c r="M12" s="26"/>
      <c r="N12" s="26"/>
      <c r="O12" s="26"/>
      <c r="P12" s="29"/>
    </row>
    <row r="13" spans="1:16" x14ac:dyDescent="0.25">
      <c r="A13" t="e">
        <f>+#REF!</f>
        <v>#REF!</v>
      </c>
      <c r="B13" t="e">
        <f>+#REF!</f>
        <v>#REF!</v>
      </c>
      <c r="C13" s="26"/>
      <c r="D13" s="26"/>
      <c r="E13" s="26"/>
      <c r="F13" s="26"/>
      <c r="G13" s="29"/>
      <c r="H13" s="29"/>
      <c r="I13" s="28"/>
      <c r="J13" s="32"/>
      <c r="K13" s="32"/>
      <c r="L13" s="28"/>
      <c r="M13" s="26"/>
      <c r="N13" s="26"/>
      <c r="O13" s="26"/>
      <c r="P13" s="29"/>
    </row>
    <row r="14" spans="1:16" x14ac:dyDescent="0.25">
      <c r="A14" t="e">
        <f>+#REF!</f>
        <v>#REF!</v>
      </c>
      <c r="B14" t="e">
        <f>+#REF!</f>
        <v>#REF!</v>
      </c>
      <c r="C14" s="26"/>
      <c r="D14" s="26"/>
      <c r="E14" s="26"/>
      <c r="F14" s="26"/>
      <c r="G14" s="29"/>
      <c r="H14" s="29"/>
      <c r="I14" s="28"/>
      <c r="J14" s="32"/>
      <c r="K14" s="32"/>
      <c r="L14" s="28"/>
      <c r="M14" s="26"/>
      <c r="N14" s="26"/>
      <c r="O14" s="26"/>
      <c r="P14" s="29"/>
    </row>
    <row r="15" spans="1:16" x14ac:dyDescent="0.25">
      <c r="A15" t="e">
        <f>+#REF!</f>
        <v>#REF!</v>
      </c>
      <c r="B15" t="e">
        <f>+#REF!</f>
        <v>#REF!</v>
      </c>
      <c r="C15" s="26"/>
      <c r="D15" s="26"/>
      <c r="E15" s="26"/>
      <c r="F15" s="26"/>
      <c r="G15" s="29"/>
      <c r="H15" s="29"/>
      <c r="I15" s="28"/>
      <c r="J15" s="32"/>
      <c r="K15" s="32"/>
      <c r="L15" s="28"/>
      <c r="M15" s="26"/>
      <c r="N15" s="26"/>
      <c r="O15" s="26"/>
      <c r="P15" s="29"/>
    </row>
    <row r="16" spans="1:16" x14ac:dyDescent="0.25">
      <c r="A16" t="e">
        <f>+#REF!</f>
        <v>#REF!</v>
      </c>
      <c r="B16" t="e">
        <f>+#REF!</f>
        <v>#REF!</v>
      </c>
      <c r="C16" s="26"/>
      <c r="D16" s="26"/>
      <c r="E16" s="26"/>
      <c r="F16" s="26"/>
      <c r="G16" s="29"/>
      <c r="H16" s="29"/>
      <c r="I16" s="28"/>
      <c r="J16" s="32"/>
      <c r="K16" s="32"/>
      <c r="L16" s="28"/>
      <c r="M16" s="26"/>
      <c r="N16" s="26"/>
      <c r="O16" s="26"/>
      <c r="P16" s="29"/>
    </row>
    <row r="17" spans="1:16" x14ac:dyDescent="0.25">
      <c r="A17" t="e">
        <f>+#REF!</f>
        <v>#REF!</v>
      </c>
      <c r="B17" t="e">
        <f>+#REF!</f>
        <v>#REF!</v>
      </c>
      <c r="C17" s="26"/>
      <c r="D17" s="26"/>
      <c r="E17" s="26"/>
      <c r="F17" s="26"/>
      <c r="G17" s="29"/>
      <c r="H17" s="29"/>
      <c r="I17" s="28"/>
      <c r="J17" s="32"/>
      <c r="K17" s="32"/>
      <c r="L17" s="28"/>
      <c r="M17" s="26"/>
      <c r="N17" s="26"/>
      <c r="O17" s="26"/>
      <c r="P17" s="29"/>
    </row>
    <row r="18" spans="1:16" x14ac:dyDescent="0.25">
      <c r="A18" t="e">
        <f>+#REF!</f>
        <v>#REF!</v>
      </c>
      <c r="B18" t="e">
        <f>+#REF!</f>
        <v>#REF!</v>
      </c>
      <c r="C18" s="26"/>
      <c r="D18" s="26"/>
      <c r="E18" s="26"/>
      <c r="F18" s="26"/>
      <c r="G18" s="29"/>
      <c r="H18" s="29"/>
      <c r="I18" s="28"/>
      <c r="J18" s="32"/>
      <c r="K18" s="32"/>
      <c r="L18" s="28"/>
      <c r="M18" s="26"/>
      <c r="N18" s="26"/>
      <c r="O18" s="26"/>
      <c r="P18" s="29"/>
    </row>
    <row r="19" spans="1:16" x14ac:dyDescent="0.25">
      <c r="A19" t="e">
        <f>+#REF!</f>
        <v>#REF!</v>
      </c>
      <c r="B19" t="e">
        <f>+#REF!</f>
        <v>#REF!</v>
      </c>
      <c r="C19" s="26"/>
      <c r="D19" s="26"/>
      <c r="E19" s="26"/>
      <c r="F19" s="26"/>
      <c r="G19" s="29"/>
      <c r="H19" s="29"/>
      <c r="I19" s="28"/>
      <c r="J19" s="32"/>
      <c r="K19" s="32"/>
      <c r="L19" s="28"/>
      <c r="M19" s="26"/>
      <c r="N19" s="26"/>
      <c r="O19" s="26"/>
      <c r="P19" s="29"/>
    </row>
    <row r="20" spans="1:16" x14ac:dyDescent="0.25">
      <c r="A20" t="e">
        <f>+#REF!</f>
        <v>#REF!</v>
      </c>
      <c r="B20" t="e">
        <f>+#REF!</f>
        <v>#REF!</v>
      </c>
      <c r="C20" s="26"/>
      <c r="D20" s="26"/>
      <c r="E20" s="26"/>
      <c r="F20" s="26"/>
      <c r="G20" s="29"/>
      <c r="H20" s="29"/>
      <c r="I20" s="28"/>
      <c r="J20" s="32"/>
      <c r="K20" s="32"/>
      <c r="L20" s="28"/>
      <c r="M20" s="26"/>
      <c r="N20" s="26"/>
      <c r="O20" s="26"/>
      <c r="P20" s="29"/>
    </row>
    <row r="21" spans="1:16" x14ac:dyDescent="0.25">
      <c r="A21" t="e">
        <f>+#REF!</f>
        <v>#REF!</v>
      </c>
      <c r="B21" t="e">
        <f>+#REF!</f>
        <v>#REF!</v>
      </c>
      <c r="C21" s="26"/>
      <c r="D21" s="26"/>
      <c r="E21" s="26"/>
      <c r="F21" s="26"/>
      <c r="G21" s="29"/>
      <c r="H21" s="29"/>
      <c r="I21" s="28"/>
      <c r="J21" s="32"/>
      <c r="K21" s="32"/>
      <c r="L21" s="28"/>
      <c r="M21" s="26"/>
      <c r="N21" s="26"/>
      <c r="O21" s="26"/>
      <c r="P21" s="29"/>
    </row>
    <row r="22" spans="1:16" x14ac:dyDescent="0.25">
      <c r="A22" t="e">
        <f>+#REF!</f>
        <v>#REF!</v>
      </c>
      <c r="B22" t="e">
        <f>+#REF!</f>
        <v>#REF!</v>
      </c>
      <c r="C22" s="26"/>
      <c r="D22" s="26"/>
      <c r="E22" s="26"/>
      <c r="F22" s="26"/>
      <c r="G22" s="29"/>
      <c r="H22" s="29"/>
      <c r="I22" s="28"/>
      <c r="J22" s="32"/>
      <c r="K22" s="32"/>
      <c r="L22" s="28"/>
      <c r="M22" s="26"/>
      <c r="N22" s="26"/>
      <c r="O22" s="26"/>
      <c r="P22" s="29"/>
    </row>
    <row r="23" spans="1:16" x14ac:dyDescent="0.25">
      <c r="A23" t="e">
        <f>+#REF!</f>
        <v>#REF!</v>
      </c>
      <c r="B23" t="e">
        <f>+#REF!</f>
        <v>#REF!</v>
      </c>
      <c r="C23" s="26"/>
      <c r="D23" s="26"/>
      <c r="E23" s="26"/>
      <c r="F23" s="26"/>
      <c r="G23" s="29"/>
      <c r="H23" s="29"/>
      <c r="I23" s="28"/>
      <c r="J23" s="32"/>
      <c r="K23" s="32"/>
      <c r="L23" s="28"/>
      <c r="M23" s="26"/>
      <c r="N23" s="26"/>
      <c r="O23" s="26"/>
      <c r="P23" s="29"/>
    </row>
    <row r="24" spans="1:16" x14ac:dyDescent="0.25">
      <c r="A24" t="e">
        <f>+#REF!</f>
        <v>#REF!</v>
      </c>
      <c r="B24" t="e">
        <f>+#REF!</f>
        <v>#REF!</v>
      </c>
      <c r="C24" s="26"/>
      <c r="D24" s="26"/>
      <c r="E24" s="26"/>
      <c r="F24" s="26"/>
      <c r="G24" s="29"/>
      <c r="H24" s="29"/>
      <c r="I24" s="28"/>
      <c r="J24" s="32"/>
      <c r="K24" s="32"/>
      <c r="L24" s="28"/>
      <c r="M24" s="26"/>
      <c r="N24" s="26"/>
      <c r="O24" s="26"/>
      <c r="P24" s="29"/>
    </row>
    <row r="25" spans="1:16" x14ac:dyDescent="0.25">
      <c r="A25" t="e">
        <f>+#REF!</f>
        <v>#REF!</v>
      </c>
      <c r="B25" t="e">
        <f>+#REF!</f>
        <v>#REF!</v>
      </c>
      <c r="C25" s="26"/>
      <c r="D25" s="26"/>
      <c r="E25" s="26"/>
      <c r="F25" s="26"/>
      <c r="G25" s="29"/>
      <c r="H25" s="29"/>
      <c r="I25" s="28"/>
      <c r="J25" s="32"/>
      <c r="K25" s="32"/>
      <c r="L25" s="28"/>
      <c r="M25" s="26"/>
      <c r="N25" s="26"/>
      <c r="O25" s="26"/>
      <c r="P25" s="29"/>
    </row>
    <row r="26" spans="1:16" x14ac:dyDescent="0.25">
      <c r="A26" t="e">
        <f>+#REF!</f>
        <v>#REF!</v>
      </c>
      <c r="B26" t="e">
        <f>+#REF!</f>
        <v>#REF!</v>
      </c>
      <c r="C26" s="26"/>
      <c r="D26" s="26"/>
      <c r="E26" s="26"/>
      <c r="F26" s="26"/>
      <c r="G26" s="29"/>
      <c r="H26" s="29"/>
      <c r="I26" s="28"/>
      <c r="J26" s="32"/>
      <c r="K26" s="32"/>
      <c r="L26" s="28"/>
      <c r="M26" s="26"/>
      <c r="N26" s="26"/>
      <c r="O26" s="26"/>
      <c r="P26" s="29"/>
    </row>
    <row r="27" spans="1:16" x14ac:dyDescent="0.25">
      <c r="A27" t="e">
        <f>+#REF!</f>
        <v>#REF!</v>
      </c>
      <c r="B27" t="e">
        <f>+#REF!</f>
        <v>#REF!</v>
      </c>
      <c r="C27" s="26"/>
      <c r="D27" s="26"/>
      <c r="E27" s="26"/>
      <c r="F27" s="26"/>
      <c r="G27" s="29"/>
      <c r="H27" s="29"/>
      <c r="I27" s="28"/>
      <c r="J27" s="32"/>
      <c r="K27" s="32"/>
      <c r="L27" s="28"/>
      <c r="M27" s="26"/>
      <c r="N27" s="26"/>
      <c r="O27" s="26"/>
      <c r="P27" s="29"/>
    </row>
    <row r="28" spans="1:16" x14ac:dyDescent="0.25">
      <c r="A28" t="e">
        <f>+#REF!</f>
        <v>#REF!</v>
      </c>
      <c r="B28" t="e">
        <f>+#REF!</f>
        <v>#REF!</v>
      </c>
      <c r="C28" s="26"/>
      <c r="D28" s="26"/>
      <c r="E28" s="26"/>
      <c r="F28" s="26"/>
      <c r="G28" s="29"/>
      <c r="H28" s="29"/>
      <c r="I28" s="28"/>
      <c r="J28" s="32"/>
      <c r="K28" s="32"/>
      <c r="L28" s="28"/>
      <c r="M28" s="26"/>
      <c r="N28" s="26"/>
      <c r="O28" s="26"/>
      <c r="P28" s="29"/>
    </row>
    <row r="29" spans="1:16" x14ac:dyDescent="0.25">
      <c r="A29" t="e">
        <f>+#REF!</f>
        <v>#REF!</v>
      </c>
      <c r="B29" t="e">
        <f>+#REF!</f>
        <v>#REF!</v>
      </c>
      <c r="C29" s="26"/>
      <c r="D29" s="26"/>
      <c r="E29" s="26"/>
      <c r="F29" s="26"/>
      <c r="G29" s="29"/>
      <c r="H29" s="29"/>
      <c r="I29" s="28"/>
      <c r="J29" s="32"/>
      <c r="K29" s="32"/>
      <c r="L29" s="28"/>
      <c r="M29" s="26"/>
      <c r="N29" s="26"/>
      <c r="O29" s="26"/>
      <c r="P29" s="29"/>
    </row>
    <row r="30" spans="1:16" x14ac:dyDescent="0.25">
      <c r="A30" t="e">
        <f>+#REF!</f>
        <v>#REF!</v>
      </c>
      <c r="B30" t="e">
        <f>+#REF!</f>
        <v>#REF!</v>
      </c>
      <c r="C30" s="26"/>
      <c r="D30" s="26"/>
      <c r="E30" s="26"/>
      <c r="F30" s="26"/>
      <c r="G30" s="29"/>
      <c r="H30" s="29"/>
      <c r="I30" s="28"/>
      <c r="J30" s="32"/>
      <c r="K30" s="32"/>
      <c r="L30" s="28"/>
      <c r="M30" s="26"/>
      <c r="N30" s="26"/>
      <c r="O30" s="26"/>
      <c r="P30" s="29"/>
    </row>
    <row r="31" spans="1:16" x14ac:dyDescent="0.25">
      <c r="A31" t="e">
        <f>+#REF!</f>
        <v>#REF!</v>
      </c>
      <c r="B31" t="e">
        <f>+#REF!</f>
        <v>#REF!</v>
      </c>
      <c r="C31" s="26"/>
      <c r="D31" s="26"/>
      <c r="E31" s="26"/>
      <c r="F31" s="26"/>
      <c r="G31" s="29"/>
      <c r="H31" s="29"/>
      <c r="I31" s="28"/>
      <c r="J31" s="32"/>
      <c r="K31" s="32"/>
      <c r="L31" s="28"/>
      <c r="M31" s="26"/>
      <c r="N31" s="26"/>
      <c r="O31" s="26"/>
      <c r="P31" s="29"/>
    </row>
    <row r="32" spans="1:16" x14ac:dyDescent="0.25">
      <c r="A32" t="e">
        <f>+#REF!</f>
        <v>#REF!</v>
      </c>
      <c r="B32" t="e">
        <f>+#REF!</f>
        <v>#REF!</v>
      </c>
      <c r="C32" s="26"/>
      <c r="D32" s="26"/>
      <c r="E32" s="26"/>
      <c r="F32" s="26"/>
      <c r="G32" s="29"/>
      <c r="H32" s="29"/>
      <c r="I32" s="28"/>
      <c r="J32" s="32"/>
      <c r="K32" s="32"/>
      <c r="L32" s="28"/>
      <c r="M32" s="26"/>
      <c r="N32" s="26"/>
      <c r="O32" s="26"/>
      <c r="P32" s="29"/>
    </row>
    <row r="33" spans="1:16" x14ac:dyDescent="0.25">
      <c r="A33" t="e">
        <f>+#REF!</f>
        <v>#REF!</v>
      </c>
      <c r="B33" t="e">
        <f>+#REF!</f>
        <v>#REF!</v>
      </c>
      <c r="C33" s="26"/>
      <c r="D33" s="26"/>
      <c r="E33" s="26"/>
      <c r="F33" s="26"/>
      <c r="G33" s="29"/>
      <c r="H33" s="29"/>
      <c r="I33" s="33"/>
      <c r="J33" s="32"/>
      <c r="K33" s="32"/>
      <c r="L33" s="28"/>
      <c r="M33" s="26"/>
      <c r="N33" s="26"/>
      <c r="O33" s="26"/>
      <c r="P33" s="29"/>
    </row>
    <row r="34" spans="1:16" x14ac:dyDescent="0.25">
      <c r="A34" t="e">
        <f>+#REF!</f>
        <v>#REF!</v>
      </c>
      <c r="B34" t="e">
        <f>+#REF!</f>
        <v>#REF!</v>
      </c>
      <c r="C34" s="26"/>
      <c r="D34" s="26"/>
      <c r="E34" s="26"/>
      <c r="F34" s="26"/>
      <c r="G34" s="29"/>
      <c r="H34" s="29"/>
      <c r="I34" s="33"/>
      <c r="J34" s="32"/>
      <c r="K34" s="32"/>
      <c r="L34" s="28"/>
      <c r="M34" s="26"/>
      <c r="N34" s="26"/>
      <c r="O34" s="26"/>
      <c r="P34" s="29"/>
    </row>
    <row r="35" spans="1:16" x14ac:dyDescent="0.25">
      <c r="C35">
        <f>SUBTOTAL(103,tabAnexo023121819[Fecha de Póliza])</f>
        <v>0</v>
      </c>
      <c r="D35" s="23"/>
      <c r="E35" s="23"/>
      <c r="H35" s="23"/>
      <c r="I35" s="24">
        <f>SUBTOTAL(109,tabAnexo023121819[Saldo (al 31/dic/2022)])</f>
        <v>0</v>
      </c>
      <c r="J35" s="23"/>
      <c r="K35" s="23"/>
      <c r="L35" s="24">
        <f>SUBTOTAL(109,tabAnexo023121819[Importe])</f>
        <v>0</v>
      </c>
    </row>
    <row r="47" spans="1:16" x14ac:dyDescent="0.25">
      <c r="C47" s="1" t="s">
        <v>20</v>
      </c>
      <c r="D47" t="s">
        <v>19</v>
      </c>
    </row>
    <row r="48" spans="1:16" x14ac:dyDescent="0.25">
      <c r="A48" s="1" t="s">
        <v>20</v>
      </c>
      <c r="B48" t="s">
        <v>19</v>
      </c>
    </row>
  </sheetData>
  <mergeCells count="12">
    <mergeCell ref="C8:O8"/>
    <mergeCell ref="C9:D9"/>
    <mergeCell ref="E9:G9"/>
    <mergeCell ref="H9:J9"/>
    <mergeCell ref="K9:N9"/>
    <mergeCell ref="O9:P9"/>
    <mergeCell ref="C7:O7"/>
    <mergeCell ref="F1:I1"/>
    <mergeCell ref="E2:J2"/>
    <mergeCell ref="E3:J3"/>
    <mergeCell ref="E4:I4"/>
    <mergeCell ref="C6:O6"/>
  </mergeCells>
  <dataValidations count="2">
    <dataValidation type="list" allowBlank="1" showInputMessage="1" showErrorMessage="1" sqref="E11:E34">
      <formula1>"CFDI, Otros"</formula1>
    </dataValidation>
    <dataValidation type="list" allowBlank="1" showInputMessage="1" showErrorMessage="1" sqref="J11:K34">
      <formula1>"Mensual, Bimestral, Anual, Otro"</formula1>
    </dataValidation>
  </dataValidations>
  <printOptions horizontalCentered="1"/>
  <pageMargins left="0.7" right="0.7" top="0.75" bottom="0.75" header="0.3" footer="0.3"/>
  <pageSetup scale="54" fitToHeight="0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21</vt:i4>
      </vt:variant>
    </vt:vector>
  </HeadingPairs>
  <TitlesOfParts>
    <vt:vector size="42" baseType="lpstr">
      <vt:lpstr>Anexo 01</vt:lpstr>
      <vt:lpstr>Anexo 05</vt:lpstr>
      <vt:lpstr>Anexo 06</vt:lpstr>
      <vt:lpstr>Anexo 06a</vt:lpstr>
      <vt:lpstr>Anexo 06b</vt:lpstr>
      <vt:lpstr>Anexo 07</vt:lpstr>
      <vt:lpstr>Anexo 07a</vt:lpstr>
      <vt:lpstr>Anexo 07b</vt:lpstr>
      <vt:lpstr>Anexo 07c</vt:lpstr>
      <vt:lpstr>Anexo 07d</vt:lpstr>
      <vt:lpstr>Anexo 07e</vt:lpstr>
      <vt:lpstr>Anexo 07f</vt:lpstr>
      <vt:lpstr>Anexo 08</vt:lpstr>
      <vt:lpstr>Anexo 09</vt:lpstr>
      <vt:lpstr>Anexo 10</vt:lpstr>
      <vt:lpstr>Anexo 11</vt:lpstr>
      <vt:lpstr>Anexo 12</vt:lpstr>
      <vt:lpstr>Anexo 12a</vt:lpstr>
      <vt:lpstr>Anexo 13</vt:lpstr>
      <vt:lpstr>Anexo 14</vt:lpstr>
      <vt:lpstr>Anexo 16</vt:lpstr>
      <vt:lpstr>'Anexo 01'!Títulos_a_imprimir</vt:lpstr>
      <vt:lpstr>'Anexo 05'!Títulos_a_imprimir</vt:lpstr>
      <vt:lpstr>'Anexo 06'!Títulos_a_imprimir</vt:lpstr>
      <vt:lpstr>'Anexo 06a'!Títulos_a_imprimir</vt:lpstr>
      <vt:lpstr>'Anexo 06b'!Títulos_a_imprimir</vt:lpstr>
      <vt:lpstr>'Anexo 07'!Títulos_a_imprimir</vt:lpstr>
      <vt:lpstr>'Anexo 07a'!Títulos_a_imprimir</vt:lpstr>
      <vt:lpstr>'Anexo 07b'!Títulos_a_imprimir</vt:lpstr>
      <vt:lpstr>'Anexo 07c'!Títulos_a_imprimir</vt:lpstr>
      <vt:lpstr>'Anexo 07d'!Títulos_a_imprimir</vt:lpstr>
      <vt:lpstr>'Anexo 07e'!Títulos_a_imprimir</vt:lpstr>
      <vt:lpstr>'Anexo 07f'!Títulos_a_imprimir</vt:lpstr>
      <vt:lpstr>'Anexo 08'!Títulos_a_imprimir</vt:lpstr>
      <vt:lpstr>'Anexo 09'!Títulos_a_imprimir</vt:lpstr>
      <vt:lpstr>'Anexo 10'!Títulos_a_imprimir</vt:lpstr>
      <vt:lpstr>'Anexo 11'!Títulos_a_imprimir</vt:lpstr>
      <vt:lpstr>'Anexo 12'!Títulos_a_imprimir</vt:lpstr>
      <vt:lpstr>'Anexo 12a'!Títulos_a_imprimir</vt:lpstr>
      <vt:lpstr>'Anexo 13'!Títulos_a_imprimir</vt:lpstr>
      <vt:lpstr>'Anexo 14'!Títulos_a_imprimir</vt:lpstr>
      <vt:lpstr>'Anexo 16'!Títulos_a_imprimir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Sebastian Silva Vázquez</dc:creator>
  <cp:lastModifiedBy>Armando Herrera Castro</cp:lastModifiedBy>
  <cp:lastPrinted>2021-09-01T15:34:52Z</cp:lastPrinted>
  <dcterms:created xsi:type="dcterms:W3CDTF">2021-05-13T03:56:52Z</dcterms:created>
  <dcterms:modified xsi:type="dcterms:W3CDTF">2023-05-02T22:58:26Z</dcterms:modified>
</cp:coreProperties>
</file>